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eleea\Documents\SRCSD Finances\2022 - 2023\"/>
    </mc:Choice>
  </mc:AlternateContent>
  <xr:revisionPtr revIDLastSave="0" documentId="13_ncr:1_{729CD330-513C-4998-949D-286F37330F5B}" xr6:coauthVersionLast="47" xr6:coauthVersionMax="47" xr10:uidLastSave="{00000000-0000-0000-0000-000000000000}"/>
  <bookViews>
    <workbookView xWindow="-120" yWindow="-120" windowWidth="24240" windowHeight="13140" xr2:uid="{9338FC5F-4B21-4BC9-BCFC-E4844DA795E8}"/>
  </bookViews>
  <sheets>
    <sheet name="2022 - 23 SRCSD Budget" sheetId="1" r:id="rId1"/>
  </sheets>
  <definedNames>
    <definedName name="_xlnm.Print_Area" localSheetId="0">'2022 - 23 SRCSD Budget'!$A$1:$V$53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" i="1" l="1"/>
  <c r="U19" i="1"/>
  <c r="G4" i="1" l="1"/>
  <c r="H5" i="1" l="1"/>
  <c r="U5" i="1" s="1"/>
  <c r="H30" i="1"/>
  <c r="G30" i="1"/>
  <c r="T25" i="1"/>
  <c r="T31" i="1" s="1"/>
  <c r="S25" i="1"/>
  <c r="S31" i="1" s="1"/>
  <c r="R25" i="1"/>
  <c r="R31" i="1" s="1"/>
  <c r="Q25" i="1"/>
  <c r="Q31" i="1" s="1"/>
  <c r="P25" i="1"/>
  <c r="P31" i="1" s="1"/>
  <c r="O25" i="1"/>
  <c r="O31" i="1" s="1"/>
  <c r="N25" i="1"/>
  <c r="N31" i="1" s="1"/>
  <c r="M25" i="1"/>
  <c r="M31" i="1" s="1"/>
  <c r="L25" i="1"/>
  <c r="L31" i="1" s="1"/>
  <c r="K25" i="1"/>
  <c r="K31" i="1" s="1"/>
  <c r="J25" i="1"/>
  <c r="I25" i="1"/>
  <c r="I31" i="1" s="1"/>
  <c r="G25" i="1"/>
  <c r="F53" i="1"/>
  <c r="U4" i="1"/>
  <c r="U6" i="1"/>
  <c r="U10" i="1"/>
  <c r="U11" i="1"/>
  <c r="U12" i="1"/>
  <c r="U13" i="1"/>
  <c r="U14" i="1"/>
  <c r="U16" i="1"/>
  <c r="U17" i="1"/>
  <c r="U18" i="1"/>
  <c r="U21" i="1"/>
  <c r="U22" i="1"/>
  <c r="U23" i="1"/>
  <c r="U24" i="1"/>
  <c r="U27" i="1"/>
  <c r="U28" i="1"/>
  <c r="U29" i="1"/>
  <c r="J31" i="1" l="1"/>
  <c r="G31" i="1"/>
  <c r="H7" i="1"/>
  <c r="H15" i="1" l="1"/>
  <c r="U7" i="1"/>
  <c r="F30" i="1"/>
  <c r="F7" i="1"/>
  <c r="F15" i="1" s="1"/>
  <c r="F25" i="1" s="1"/>
  <c r="U15" i="1" l="1"/>
  <c r="U25" i="1" s="1"/>
  <c r="H25" i="1"/>
  <c r="H31" i="1" s="1"/>
  <c r="U31" i="1" s="1"/>
  <c r="F31" i="1"/>
</calcChain>
</file>

<file path=xl/sharedStrings.xml><?xml version="1.0" encoding="utf-8"?>
<sst xmlns="http://schemas.openxmlformats.org/spreadsheetml/2006/main" count="114" uniqueCount="97">
  <si>
    <t>Budget approved in June 9th Regular Board Meeting</t>
  </si>
  <si>
    <t xml:space="preserve">       SHOWCASE RANCHES CSD</t>
  </si>
  <si>
    <t xml:space="preserve"> Budget         FY2022 - 23</t>
  </si>
  <si>
    <t>Comments</t>
  </si>
  <si>
    <t>0350</t>
  </si>
  <si>
    <t>Brought Forward Fund Balance</t>
  </si>
  <si>
    <t>Estimated brought forward figure</t>
  </si>
  <si>
    <t>0100</t>
  </si>
  <si>
    <t>Secured Prop Ad Valorem Tax</t>
  </si>
  <si>
    <t>Estimated Ad Valorem from county</t>
  </si>
  <si>
    <t>0175</t>
  </si>
  <si>
    <t>Direct Assessment Tax</t>
  </si>
  <si>
    <t xml:space="preserve">$125 per dwelling </t>
  </si>
  <si>
    <t xml:space="preserve">               Total Revenue:</t>
  </si>
  <si>
    <t xml:space="preserve"> </t>
  </si>
  <si>
    <t>Expense Accounts</t>
  </si>
  <si>
    <t>4100</t>
  </si>
  <si>
    <t>SDRMA Liability/Spec Event Ins</t>
  </si>
  <si>
    <t>4188</t>
  </si>
  <si>
    <t>Dam Fees/Mtnc/Abatement</t>
  </si>
  <si>
    <t>DSOD fee ($8500), weed &amp; rodent control (~$500)</t>
  </si>
  <si>
    <t>4220</t>
  </si>
  <si>
    <t>Membership - CSDA</t>
  </si>
  <si>
    <t>4260</t>
  </si>
  <si>
    <t>Office Expenses</t>
  </si>
  <si>
    <t>4300</t>
  </si>
  <si>
    <t>Professional Services</t>
  </si>
  <si>
    <t>Water Rights &amp; Website</t>
  </si>
  <si>
    <t>4303</t>
  </si>
  <si>
    <t>Road Construction/Maintenance</t>
  </si>
  <si>
    <t>Road matl's</t>
  </si>
  <si>
    <t xml:space="preserve">Cutback and A/B rock </t>
  </si>
  <si>
    <t>Road striping supplies</t>
  </si>
  <si>
    <t>Road herbicide</t>
  </si>
  <si>
    <t>Herbicide sprayed on Dorado Canyon</t>
  </si>
  <si>
    <t>4304</t>
  </si>
  <si>
    <t>LAFCO Administrative Fee</t>
  </si>
  <si>
    <t xml:space="preserve">Auditing Services </t>
  </si>
  <si>
    <t>Next Audit due 6/30/2025</t>
  </si>
  <si>
    <t>4400</t>
  </si>
  <si>
    <t>Public &amp; Legal Notices</t>
  </si>
  <si>
    <t>4420</t>
  </si>
  <si>
    <t xml:space="preserve">Rent &amp; Lease: Equip &amp; PO Box </t>
  </si>
  <si>
    <t>PO Box and possible equipment rental</t>
  </si>
  <si>
    <t xml:space="preserve">               Total Expenses:</t>
  </si>
  <si>
    <t>Contingencies/Reserves:</t>
  </si>
  <si>
    <t>Reserve for Contingencies</t>
  </si>
  <si>
    <t>Reserves for Dorado Canyon</t>
  </si>
  <si>
    <t>Balance = $35,000</t>
  </si>
  <si>
    <t>Reserves for Mt Aukum View Dam</t>
  </si>
  <si>
    <t>Balance = $21,000</t>
  </si>
  <si>
    <t xml:space="preserve">               Total Reserves:</t>
  </si>
  <si>
    <t>TOTAL EXPENSES/RESERVE</t>
  </si>
  <si>
    <t>Adjustments</t>
  </si>
  <si>
    <t>Final Budget</t>
  </si>
  <si>
    <t>July</t>
  </si>
  <si>
    <t>Aug</t>
  </si>
  <si>
    <t>Sept</t>
  </si>
  <si>
    <t>Available Balance</t>
  </si>
  <si>
    <t>Adjustments:</t>
  </si>
  <si>
    <t>SDRMA liability insurance</t>
  </si>
  <si>
    <t>LAFCO</t>
  </si>
  <si>
    <t>CSDA membership fee</t>
  </si>
  <si>
    <t>Water rights fees for Aukum View, Spanish Creek and Deer lakes</t>
  </si>
  <si>
    <t>Streamline - Annual website maintenance</t>
  </si>
  <si>
    <t>P.O.Box rental for 12 months</t>
  </si>
  <si>
    <t>Annual DSOD fee for Aukum View Dam</t>
  </si>
  <si>
    <t>Adjustment amounts added to 4303, Road Maintenance</t>
  </si>
  <si>
    <t>Blain Stumpf - drainage pipe for dam emergency gate leak repair</t>
  </si>
  <si>
    <t>Reimburse Lee Hodge for dam gate valve repair parts</t>
  </si>
  <si>
    <t>Actual Brought Forward amount $12,255</t>
  </si>
  <si>
    <t>Estimated Ad valorem amount $15,712</t>
  </si>
  <si>
    <t>O</t>
  </si>
  <si>
    <t>N</t>
  </si>
  <si>
    <t>J</t>
  </si>
  <si>
    <t>F</t>
  </si>
  <si>
    <t>M</t>
  </si>
  <si>
    <t>A</t>
  </si>
  <si>
    <t>Signs for white boards (website and email)</t>
  </si>
  <si>
    <t>Signage</t>
  </si>
  <si>
    <t>Dec</t>
  </si>
  <si>
    <t>Blain Stumpf - asphalt grindings for Oro Pass</t>
  </si>
  <si>
    <t>Steve Luce - paving Oro Pass w/ asphalt grindings</t>
  </si>
  <si>
    <t xml:space="preserve">A/B rock </t>
  </si>
  <si>
    <t>Trucking</t>
  </si>
  <si>
    <t>Steve Luce - Ditching, laying pipe for dam</t>
  </si>
  <si>
    <t>Steve Luce for Dorado Canyon culvert &amp; pothole filling</t>
  </si>
  <si>
    <t>Gold and Sons readymix for Dorado Canyon repair</t>
  </si>
  <si>
    <t>Reimburse Lee Hodge for herbicide for Dorado Canyon</t>
  </si>
  <si>
    <t>EDC Registrar of Voters (2022 Election cost)</t>
  </si>
  <si>
    <t>Blain Stumpf - asphalt grindings for Zinfandel</t>
  </si>
  <si>
    <t>Balance Sheet as of 5/3/2023</t>
  </si>
  <si>
    <t>Reconciled with EDC Auditor Controller monthly report on May 3, 2023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</si>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</sst>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9.5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.5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9.5"/>
      <color rgb="FFFF0000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9.5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quotePrefix="1" applyFont="1" applyBorder="1"/>
    <xf numFmtId="0" fontId="6" fillId="0" borderId="16" xfId="0" applyFont="1" applyBorder="1"/>
    <xf numFmtId="0" fontId="6" fillId="0" borderId="12" xfId="0" quotePrefix="1" applyFont="1" applyBorder="1" applyAlignment="1">
      <alignment horizontal="left"/>
    </xf>
    <xf numFmtId="0" fontId="6" fillId="0" borderId="12" xfId="0" quotePrefix="1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6" fontId="6" fillId="0" borderId="16" xfId="0" quotePrefix="1" applyNumberFormat="1" applyFont="1" applyBorder="1"/>
    <xf numFmtId="6" fontId="6" fillId="0" borderId="16" xfId="0" applyNumberFormat="1" applyFont="1" applyBorder="1" applyAlignment="1">
      <alignment horizontal="left" vertical="center"/>
    </xf>
    <xf numFmtId="3" fontId="2" fillId="0" borderId="0" xfId="0" applyNumberFormat="1" applyFont="1"/>
    <xf numFmtId="0" fontId="6" fillId="0" borderId="16" xfId="0" applyFont="1" applyBorder="1" applyAlignment="1">
      <alignment vertical="center"/>
    </xf>
    <xf numFmtId="0" fontId="5" fillId="0" borderId="16" xfId="0" applyFont="1" applyBorder="1"/>
    <xf numFmtId="0" fontId="6" fillId="0" borderId="12" xfId="0" applyFont="1" applyBorder="1" applyAlignment="1">
      <alignment horizontal="left"/>
    </xf>
    <xf numFmtId="0" fontId="6" fillId="0" borderId="23" xfId="0" applyFont="1" applyBorder="1"/>
    <xf numFmtId="0" fontId="7" fillId="0" borderId="0" xfId="0" applyFont="1"/>
    <xf numFmtId="164" fontId="2" fillId="0" borderId="24" xfId="0" applyNumberFormat="1" applyFont="1" applyBorder="1"/>
    <xf numFmtId="164" fontId="2" fillId="0" borderId="0" xfId="0" applyNumberFormat="1" applyFont="1"/>
    <xf numFmtId="164" fontId="7" fillId="0" borderId="0" xfId="0" applyNumberFormat="1" applyFont="1"/>
    <xf numFmtId="164" fontId="6" fillId="0" borderId="25" xfId="0" applyNumberFormat="1" applyFont="1" applyBorder="1" applyAlignment="1">
      <alignment vertical="center"/>
    </xf>
    <xf numFmtId="164" fontId="6" fillId="0" borderId="18" xfId="0" applyNumberFormat="1" applyFont="1" applyBorder="1"/>
    <xf numFmtId="164" fontId="5" fillId="0" borderId="18" xfId="0" applyNumberFormat="1" applyFont="1" applyBorder="1"/>
    <xf numFmtId="164" fontId="6" fillId="0" borderId="18" xfId="0" applyNumberFormat="1" applyFont="1" applyBorder="1" applyAlignment="1">
      <alignment vertical="center"/>
    </xf>
    <xf numFmtId="164" fontId="5" fillId="0" borderId="26" xfId="0" applyNumberFormat="1" applyFont="1" applyBorder="1"/>
    <xf numFmtId="43" fontId="2" fillId="0" borderId="0" xfId="1" applyNumberFormat="1" applyFont="1"/>
    <xf numFmtId="4" fontId="2" fillId="0" borderId="0" xfId="0" applyNumberFormat="1" applyFont="1"/>
    <xf numFmtId="164" fontId="5" fillId="0" borderId="5" xfId="0" applyNumberFormat="1" applyFont="1" applyBorder="1" applyAlignment="1">
      <alignment horizontal="center" vertical="center" wrapText="1"/>
    </xf>
    <xf numFmtId="43" fontId="5" fillId="0" borderId="4" xfId="1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9" fillId="0" borderId="0" xfId="0" applyFont="1" applyAlignment="1">
      <alignment horizontal="right"/>
    </xf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4" fontId="7" fillId="0" borderId="0" xfId="0" applyNumberFormat="1" applyFont="1"/>
    <xf numFmtId="43" fontId="7" fillId="0" borderId="0" xfId="1" applyNumberFormat="1" applyFont="1"/>
    <xf numFmtId="17" fontId="9" fillId="0" borderId="0" xfId="0" applyNumberFormat="1" applyFont="1"/>
    <xf numFmtId="8" fontId="9" fillId="0" borderId="0" xfId="1" applyNumberFormat="1" applyFont="1"/>
    <xf numFmtId="8" fontId="9" fillId="0" borderId="0" xfId="0" applyNumberFormat="1" applyFont="1"/>
    <xf numFmtId="165" fontId="9" fillId="0" borderId="28" xfId="0" applyNumberFormat="1" applyFont="1" applyBorder="1"/>
    <xf numFmtId="164" fontId="5" fillId="0" borderId="29" xfId="0" applyNumberFormat="1" applyFont="1" applyBorder="1" applyAlignment="1">
      <alignment horizontal="center" vertical="center" wrapText="1"/>
    </xf>
    <xf numFmtId="164" fontId="6" fillId="0" borderId="16" xfId="0" applyNumberFormat="1" applyFont="1" applyBorder="1"/>
    <xf numFmtId="164" fontId="5" fillId="0" borderId="16" xfId="0" applyNumberFormat="1" applyFont="1" applyBorder="1"/>
    <xf numFmtId="164" fontId="6" fillId="0" borderId="16" xfId="0" applyNumberFormat="1" applyFont="1" applyBorder="1" applyAlignment="1">
      <alignment vertical="center"/>
    </xf>
    <xf numFmtId="4" fontId="5" fillId="0" borderId="29" xfId="0" applyNumberFormat="1" applyFont="1" applyBorder="1" applyAlignment="1">
      <alignment horizontal="center" vertical="center" wrapText="1"/>
    </xf>
    <xf numFmtId="164" fontId="6" fillId="0" borderId="30" xfId="0" applyNumberFormat="1" applyFont="1" applyBorder="1"/>
    <xf numFmtId="0" fontId="2" fillId="0" borderId="16" xfId="0" applyFont="1" applyBorder="1"/>
    <xf numFmtId="164" fontId="6" fillId="0" borderId="33" xfId="0" applyNumberFormat="1" applyFont="1" applyBorder="1" applyAlignment="1">
      <alignment horizontal="right"/>
    </xf>
    <xf numFmtId="164" fontId="6" fillId="0" borderId="33" xfId="0" applyNumberFormat="1" applyFont="1" applyBorder="1"/>
    <xf numFmtId="164" fontId="5" fillId="0" borderId="33" xfId="0" applyNumberFormat="1" applyFont="1" applyBorder="1"/>
    <xf numFmtId="164" fontId="2" fillId="0" borderId="33" xfId="0" applyNumberFormat="1" applyFont="1" applyBorder="1"/>
    <xf numFmtId="164" fontId="6" fillId="0" borderId="32" xfId="0" applyNumberFormat="1" applyFont="1" applyBorder="1" applyAlignment="1">
      <alignment vertical="center"/>
    </xf>
    <xf numFmtId="164" fontId="6" fillId="0" borderId="33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43" fontId="9" fillId="0" borderId="10" xfId="1" applyNumberFormat="1" applyFont="1" applyBorder="1"/>
    <xf numFmtId="0" fontId="9" fillId="0" borderId="27" xfId="0" applyFont="1" applyBorder="1"/>
    <xf numFmtId="4" fontId="9" fillId="0" borderId="27" xfId="0" applyNumberFormat="1" applyFont="1" applyBorder="1"/>
    <xf numFmtId="4" fontId="9" fillId="0" borderId="31" xfId="0" applyNumberFormat="1" applyFont="1" applyBorder="1"/>
    <xf numFmtId="43" fontId="9" fillId="0" borderId="15" xfId="1" applyNumberFormat="1" applyFont="1" applyBorder="1"/>
    <xf numFmtId="0" fontId="9" fillId="0" borderId="13" xfId="0" applyFont="1" applyBorder="1"/>
    <xf numFmtId="4" fontId="9" fillId="0" borderId="13" xfId="0" applyNumberFormat="1" applyFont="1" applyBorder="1"/>
    <xf numFmtId="4" fontId="9" fillId="0" borderId="17" xfId="0" applyNumberFormat="1" applyFont="1" applyBorder="1"/>
    <xf numFmtId="43" fontId="8" fillId="0" borderId="15" xfId="1" applyNumberFormat="1" applyFont="1" applyBorder="1"/>
    <xf numFmtId="0" fontId="9" fillId="0" borderId="15" xfId="0" applyFont="1" applyBorder="1"/>
    <xf numFmtId="39" fontId="8" fillId="0" borderId="15" xfId="1" applyNumberFormat="1" applyFont="1" applyBorder="1"/>
    <xf numFmtId="39" fontId="9" fillId="0" borderId="13" xfId="1" applyNumberFormat="1" applyFont="1" applyBorder="1"/>
    <xf numFmtId="39" fontId="9" fillId="0" borderId="17" xfId="1" applyNumberFormat="1" applyFont="1" applyBorder="1"/>
    <xf numFmtId="39" fontId="8" fillId="0" borderId="13" xfId="1" applyNumberFormat="1" applyFont="1" applyBorder="1"/>
    <xf numFmtId="39" fontId="9" fillId="0" borderId="15" xfId="1" applyNumberFormat="1" applyFont="1" applyBorder="1"/>
    <xf numFmtId="39" fontId="8" fillId="0" borderId="17" xfId="1" applyNumberFormat="1" applyFont="1" applyBorder="1"/>
    <xf numFmtId="37" fontId="8" fillId="0" borderId="13" xfId="1" applyNumberFormat="1" applyFont="1" applyBorder="1"/>
    <xf numFmtId="164" fontId="5" fillId="0" borderId="34" xfId="0" applyNumberFormat="1" applyFont="1" applyBorder="1"/>
    <xf numFmtId="164" fontId="9" fillId="0" borderId="21" xfId="0" applyNumberFormat="1" applyFont="1" applyBorder="1"/>
    <xf numFmtId="164" fontId="5" fillId="0" borderId="20" xfId="0" applyNumberFormat="1" applyFont="1" applyBorder="1"/>
    <xf numFmtId="37" fontId="8" fillId="0" borderId="17" xfId="1" applyNumberFormat="1" applyFont="1" applyBorder="1"/>
    <xf numFmtId="165" fontId="9" fillId="0" borderId="0" xfId="0" applyNumberFormat="1" applyFont="1"/>
    <xf numFmtId="164" fontId="12" fillId="0" borderId="16" xfId="0" applyNumberFormat="1" applyFont="1" applyBorder="1"/>
    <xf numFmtId="39" fontId="2" fillId="0" borderId="13" xfId="1" applyNumberFormat="1" applyFont="1" applyBorder="1"/>
    <xf numFmtId="39" fontId="5" fillId="0" borderId="16" xfId="0" applyNumberFormat="1" applyFont="1" applyBorder="1"/>
    <xf numFmtId="8" fontId="8" fillId="0" borderId="0" xfId="0" applyNumberFormat="1" applyFont="1"/>
    <xf numFmtId="0" fontId="6" fillId="0" borderId="13" xfId="0" applyFont="1" applyBorder="1"/>
    <xf numFmtId="0" fontId="6" fillId="0" borderId="14" xfId="0" applyFont="1" applyBorder="1"/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5" fillId="0" borderId="12" xfId="0" applyFont="1" applyBorder="1"/>
    <xf numFmtId="0" fontId="6" fillId="0" borderId="12" xfId="0" applyFont="1" applyBorder="1"/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19" xfId="0" applyFont="1" applyBorder="1"/>
    <xf numFmtId="0" fontId="5" fillId="0" borderId="13" xfId="0" applyFont="1" applyBorder="1"/>
    <xf numFmtId="0" fontId="5" fillId="0" borderId="14" xfId="0" applyFont="1" applyBorder="1"/>
    <xf numFmtId="4" fontId="13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38A48-DBED-4911-A200-1F559F379777}">
  <sheetPr>
    <pageSetUpPr fitToPage="1"/>
  </sheetPr>
  <dimension ref="A2:V53"/>
  <sheetViews>
    <sheetView tabSelected="1" topLeftCell="A31" workbookViewId="0">
      <selection activeCell="C48" sqref="C48:C51"/>
    </sheetView>
  </sheetViews>
  <sheetFormatPr defaultRowHeight="12.75" x14ac:dyDescent="0.2"/>
  <cols>
    <col min="1" max="4" width="9.140625" style="1"/>
    <col min="5" max="5" width="8.42578125" style="1" customWidth="1"/>
    <col min="6" max="6" width="14" style="25" customWidth="1"/>
    <col min="7" max="7" width="9.140625" style="25" customWidth="1"/>
    <col min="8" max="8" width="10.140625" style="25" customWidth="1"/>
    <col min="9" max="9" width="10.42578125" style="32" customWidth="1"/>
    <col min="10" max="10" width="9.42578125" style="1" customWidth="1"/>
    <col min="11" max="11" width="7.5703125" style="33" customWidth="1"/>
    <col min="12" max="12" width="3.85546875" style="1" customWidth="1"/>
    <col min="13" max="13" width="3.85546875" style="33" customWidth="1"/>
    <col min="14" max="14" width="7.85546875" style="33" customWidth="1"/>
    <col min="15" max="15" width="9.42578125" style="33" customWidth="1"/>
    <col min="16" max="16" width="9.7109375" style="33" customWidth="1"/>
    <col min="17" max="17" width="3.7109375" style="33" customWidth="1"/>
    <col min="18" max="18" width="10.85546875" style="33" customWidth="1"/>
    <col min="19" max="20" width="3.7109375" style="33" customWidth="1"/>
    <col min="21" max="21" width="10.85546875" style="1" customWidth="1"/>
    <col min="22" max="22" width="51.28515625" style="1" customWidth="1"/>
    <col min="23" max="16384" width="9.140625" style="1"/>
  </cols>
  <sheetData>
    <row r="2" spans="1:22" ht="35.25" customHeight="1" thickBot="1" x14ac:dyDescent="0.4">
      <c r="C2" s="2"/>
      <c r="F2" s="3" t="s">
        <v>0</v>
      </c>
      <c r="G2" s="1"/>
      <c r="H2" s="1"/>
      <c r="V2" s="63" t="s">
        <v>91</v>
      </c>
    </row>
    <row r="3" spans="1:22" ht="33" customHeight="1" thickBot="1" x14ac:dyDescent="0.25">
      <c r="A3" s="92" t="s">
        <v>1</v>
      </c>
      <c r="B3" s="93"/>
      <c r="C3" s="93"/>
      <c r="D3" s="93"/>
      <c r="E3" s="94"/>
      <c r="F3" s="49" t="s">
        <v>2</v>
      </c>
      <c r="G3" s="34" t="s">
        <v>53</v>
      </c>
      <c r="H3" s="34" t="s">
        <v>54</v>
      </c>
      <c r="I3" s="35" t="s">
        <v>55</v>
      </c>
      <c r="J3" s="4" t="s">
        <v>56</v>
      </c>
      <c r="K3" s="36" t="s">
        <v>57</v>
      </c>
      <c r="L3" s="4" t="s">
        <v>72</v>
      </c>
      <c r="M3" s="36" t="s">
        <v>73</v>
      </c>
      <c r="N3" s="36" t="s">
        <v>80</v>
      </c>
      <c r="O3" s="36" t="s">
        <v>74</v>
      </c>
      <c r="P3" s="36" t="s">
        <v>75</v>
      </c>
      <c r="Q3" s="36" t="s">
        <v>76</v>
      </c>
      <c r="R3" s="36" t="s">
        <v>77</v>
      </c>
      <c r="S3" s="36" t="s">
        <v>76</v>
      </c>
      <c r="T3" s="53" t="s">
        <v>74</v>
      </c>
      <c r="U3" s="34" t="s">
        <v>58</v>
      </c>
      <c r="V3" s="5" t="s">
        <v>3</v>
      </c>
    </row>
    <row r="4" spans="1:22" ht="15.95" customHeight="1" x14ac:dyDescent="0.2">
      <c r="A4" s="6" t="s">
        <v>4</v>
      </c>
      <c r="B4" s="95" t="s">
        <v>5</v>
      </c>
      <c r="C4" s="96"/>
      <c r="D4" s="96"/>
      <c r="E4" s="97"/>
      <c r="F4" s="27">
        <v>10000</v>
      </c>
      <c r="G4" s="60">
        <f>H4-F4</f>
        <v>2255.3799999999992</v>
      </c>
      <c r="H4" s="62">
        <v>12255.38</v>
      </c>
      <c r="I4" s="64"/>
      <c r="J4" s="65"/>
      <c r="K4" s="66"/>
      <c r="L4" s="65"/>
      <c r="M4" s="66"/>
      <c r="N4" s="66"/>
      <c r="O4" s="66"/>
      <c r="P4" s="66"/>
      <c r="Q4" s="66"/>
      <c r="R4" s="66"/>
      <c r="S4" s="66"/>
      <c r="T4" s="67"/>
      <c r="U4" s="54">
        <f>SUM(H4:K4)</f>
        <v>12255.38</v>
      </c>
      <c r="V4" s="7" t="s">
        <v>6</v>
      </c>
    </row>
    <row r="5" spans="1:22" ht="15.95" customHeight="1" x14ac:dyDescent="0.2">
      <c r="A5" s="8" t="s">
        <v>7</v>
      </c>
      <c r="B5" s="90" t="s">
        <v>8</v>
      </c>
      <c r="C5" s="90"/>
      <c r="D5" s="90"/>
      <c r="E5" s="91"/>
      <c r="F5" s="28">
        <v>15000</v>
      </c>
      <c r="G5" s="56">
        <v>712</v>
      </c>
      <c r="H5" s="50">
        <f>SUM(F5:G5)</f>
        <v>15712</v>
      </c>
      <c r="I5" s="68"/>
      <c r="J5" s="69"/>
      <c r="K5" s="70"/>
      <c r="L5" s="65"/>
      <c r="M5" s="66"/>
      <c r="N5" s="66"/>
      <c r="O5" s="66"/>
      <c r="P5" s="66"/>
      <c r="Q5" s="66"/>
      <c r="R5" s="66"/>
      <c r="S5" s="66"/>
      <c r="T5" s="67"/>
      <c r="U5" s="54">
        <f>SUM(H5:K5)</f>
        <v>15712</v>
      </c>
      <c r="V5" s="9" t="s">
        <v>9</v>
      </c>
    </row>
    <row r="6" spans="1:22" ht="15.95" customHeight="1" x14ac:dyDescent="0.2">
      <c r="A6" s="8" t="s">
        <v>10</v>
      </c>
      <c r="B6" s="90" t="s">
        <v>11</v>
      </c>
      <c r="C6" s="90"/>
      <c r="D6" s="90"/>
      <c r="E6" s="91"/>
      <c r="F6" s="28">
        <v>17750</v>
      </c>
      <c r="G6" s="56"/>
      <c r="H6" s="50">
        <v>17750</v>
      </c>
      <c r="I6" s="68"/>
      <c r="J6" s="69"/>
      <c r="K6" s="70"/>
      <c r="L6" s="65"/>
      <c r="M6" s="66"/>
      <c r="N6" s="66"/>
      <c r="O6" s="66"/>
      <c r="P6" s="66"/>
      <c r="Q6" s="66"/>
      <c r="R6" s="66"/>
      <c r="S6" s="66"/>
      <c r="T6" s="67"/>
      <c r="U6" s="54">
        <f>SUM(H6:K6)</f>
        <v>17750</v>
      </c>
      <c r="V6" s="9" t="s">
        <v>12</v>
      </c>
    </row>
    <row r="7" spans="1:22" ht="15.95" customHeight="1" x14ac:dyDescent="0.25">
      <c r="A7" s="98" t="s">
        <v>13</v>
      </c>
      <c r="B7" s="90"/>
      <c r="C7" s="90"/>
      <c r="D7" s="90"/>
      <c r="E7" s="91"/>
      <c r="F7" s="29">
        <f>SUM(F4:F6)</f>
        <v>42750</v>
      </c>
      <c r="G7" s="58"/>
      <c r="H7" s="51">
        <f>SUM(H4:H6)</f>
        <v>45717.38</v>
      </c>
      <c r="I7" s="68"/>
      <c r="J7" s="69"/>
      <c r="K7" s="70"/>
      <c r="L7" s="65"/>
      <c r="M7" s="66"/>
      <c r="N7" s="66"/>
      <c r="O7" s="66"/>
      <c r="P7" s="66"/>
      <c r="Q7" s="66"/>
      <c r="R7" s="66"/>
      <c r="S7" s="66"/>
      <c r="T7" s="67"/>
      <c r="U7" s="54">
        <f>SUM(H7:K7)</f>
        <v>45717.38</v>
      </c>
      <c r="V7" s="9"/>
    </row>
    <row r="8" spans="1:22" ht="15.95" customHeight="1" x14ac:dyDescent="0.2">
      <c r="A8" s="99" t="s">
        <v>14</v>
      </c>
      <c r="B8" s="90"/>
      <c r="C8" s="90"/>
      <c r="D8" s="90"/>
      <c r="E8" s="91"/>
      <c r="F8" s="28"/>
      <c r="G8" s="57"/>
      <c r="H8" s="50"/>
      <c r="I8" s="68"/>
      <c r="J8" s="69"/>
      <c r="K8" s="70"/>
      <c r="L8" s="69"/>
      <c r="M8" s="70"/>
      <c r="N8" s="70"/>
      <c r="O8" s="70"/>
      <c r="P8" s="70"/>
      <c r="Q8" s="70"/>
      <c r="R8" s="70"/>
      <c r="S8" s="70"/>
      <c r="T8" s="71"/>
      <c r="U8" s="55"/>
      <c r="V8" s="9"/>
    </row>
    <row r="9" spans="1:22" ht="15.95" customHeight="1" x14ac:dyDescent="0.25">
      <c r="A9" s="98" t="s">
        <v>15</v>
      </c>
      <c r="B9" s="90"/>
      <c r="C9" s="90"/>
      <c r="D9" s="90"/>
      <c r="E9" s="91"/>
      <c r="F9" s="28"/>
      <c r="G9" s="57"/>
      <c r="H9" s="50"/>
      <c r="I9" s="68"/>
      <c r="J9" s="69"/>
      <c r="K9" s="70"/>
      <c r="L9" s="69"/>
      <c r="M9" s="70"/>
      <c r="N9" s="70"/>
      <c r="O9" s="70"/>
      <c r="P9" s="70"/>
      <c r="Q9" s="70"/>
      <c r="R9" s="70"/>
      <c r="S9" s="70"/>
      <c r="T9" s="71"/>
      <c r="U9" s="55"/>
      <c r="V9" s="9"/>
    </row>
    <row r="10" spans="1:22" ht="15.95" customHeight="1" x14ac:dyDescent="0.2">
      <c r="A10" s="10" t="s">
        <v>16</v>
      </c>
      <c r="B10" s="90" t="s">
        <v>17</v>
      </c>
      <c r="C10" s="90"/>
      <c r="D10" s="90"/>
      <c r="E10" s="91"/>
      <c r="F10" s="28">
        <v>3200</v>
      </c>
      <c r="G10" s="59"/>
      <c r="H10" s="50">
        <v>3200</v>
      </c>
      <c r="I10" s="74">
        <v>2749.92</v>
      </c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6"/>
      <c r="U10" s="50">
        <f>H10-SUM(I10:S10)</f>
        <v>450.07999999999993</v>
      </c>
      <c r="V10" s="9"/>
    </row>
    <row r="11" spans="1:22" ht="15.95" customHeight="1" x14ac:dyDescent="0.2">
      <c r="A11" s="11" t="s">
        <v>18</v>
      </c>
      <c r="B11" s="100" t="s">
        <v>19</v>
      </c>
      <c r="C11" s="101"/>
      <c r="D11" s="101"/>
      <c r="E11" s="102"/>
      <c r="F11" s="30">
        <v>9000</v>
      </c>
      <c r="G11" s="59"/>
      <c r="H11" s="52">
        <v>9000</v>
      </c>
      <c r="I11" s="74">
        <v>1463.48</v>
      </c>
      <c r="J11" s="74">
        <v>1456.14</v>
      </c>
      <c r="K11" s="75"/>
      <c r="L11" s="75"/>
      <c r="M11" s="75"/>
      <c r="N11" s="75"/>
      <c r="O11" s="75"/>
      <c r="P11" s="75"/>
      <c r="Q11" s="75"/>
      <c r="R11" s="80">
        <v>8921</v>
      </c>
      <c r="S11" s="75"/>
      <c r="T11" s="76"/>
      <c r="U11" s="86">
        <f>H11-SUM(I11:S11)</f>
        <v>-2840.619999999999</v>
      </c>
      <c r="V11" s="15" t="s">
        <v>20</v>
      </c>
    </row>
    <row r="12" spans="1:22" ht="15.95" customHeight="1" x14ac:dyDescent="0.2">
      <c r="A12" s="10" t="s">
        <v>21</v>
      </c>
      <c r="B12" s="90" t="s">
        <v>22</v>
      </c>
      <c r="C12" s="90"/>
      <c r="D12" s="90"/>
      <c r="E12" s="91"/>
      <c r="F12" s="28">
        <v>200</v>
      </c>
      <c r="G12" s="57"/>
      <c r="H12" s="50">
        <v>200</v>
      </c>
      <c r="I12" s="78"/>
      <c r="J12" s="75"/>
      <c r="K12" s="75"/>
      <c r="L12" s="75"/>
      <c r="M12" s="77"/>
      <c r="N12" s="77">
        <v>215</v>
      </c>
      <c r="O12" s="75"/>
      <c r="P12" s="75"/>
      <c r="Q12" s="75"/>
      <c r="R12" s="77"/>
      <c r="S12" s="75"/>
      <c r="T12" s="76"/>
      <c r="U12" s="50">
        <f t="shared" ref="U12:U24" si="0">H12-SUM(I12:S12)</f>
        <v>-15</v>
      </c>
      <c r="V12" s="9"/>
    </row>
    <row r="13" spans="1:22" ht="15.95" customHeight="1" x14ac:dyDescent="0.2">
      <c r="A13" s="10" t="s">
        <v>23</v>
      </c>
      <c r="B13" s="90" t="s">
        <v>24</v>
      </c>
      <c r="C13" s="90"/>
      <c r="D13" s="90"/>
      <c r="E13" s="91"/>
      <c r="F13" s="28">
        <v>100</v>
      </c>
      <c r="G13" s="57"/>
      <c r="H13" s="50">
        <v>100</v>
      </c>
      <c r="I13" s="78"/>
      <c r="J13" s="75"/>
      <c r="K13" s="75"/>
      <c r="L13" s="75"/>
      <c r="M13" s="75"/>
      <c r="N13" s="75"/>
      <c r="O13" s="75"/>
      <c r="P13" s="75"/>
      <c r="Q13" s="75"/>
      <c r="R13" s="77"/>
      <c r="S13" s="75"/>
      <c r="T13" s="76"/>
      <c r="U13" s="50">
        <f t="shared" si="0"/>
        <v>100</v>
      </c>
      <c r="V13" s="16"/>
    </row>
    <row r="14" spans="1:22" ht="15.95" customHeight="1" x14ac:dyDescent="0.2">
      <c r="A14" s="10" t="s">
        <v>25</v>
      </c>
      <c r="B14" s="90" t="s">
        <v>26</v>
      </c>
      <c r="C14" s="90"/>
      <c r="D14" s="90"/>
      <c r="E14" s="91"/>
      <c r="F14" s="28">
        <v>1500</v>
      </c>
      <c r="G14" s="57"/>
      <c r="H14" s="50">
        <v>1500</v>
      </c>
      <c r="I14" s="78"/>
      <c r="J14" s="75"/>
      <c r="K14" s="75"/>
      <c r="L14" s="75"/>
      <c r="M14" s="75"/>
      <c r="N14" s="77">
        <v>300</v>
      </c>
      <c r="O14" s="77"/>
      <c r="P14" s="77">
        <v>917.28</v>
      </c>
      <c r="Q14" s="77"/>
      <c r="R14" s="77"/>
      <c r="S14" s="77"/>
      <c r="T14" s="79"/>
      <c r="U14" s="50">
        <f t="shared" si="0"/>
        <v>282.72000000000003</v>
      </c>
      <c r="V14" s="9" t="s">
        <v>27</v>
      </c>
    </row>
    <row r="15" spans="1:22" s="18" customFormat="1" ht="15.95" customHeight="1" x14ac:dyDescent="0.2">
      <c r="A15" s="11" t="s">
        <v>28</v>
      </c>
      <c r="B15" s="100" t="s">
        <v>29</v>
      </c>
      <c r="C15" s="101"/>
      <c r="D15" s="101"/>
      <c r="E15" s="102"/>
      <c r="F15" s="30">
        <f>F7-SUM(F10:F14)-SUM(F21:F24)-F30-SUM(F16:F18)</f>
        <v>22270</v>
      </c>
      <c r="G15" s="60">
        <v>2967</v>
      </c>
      <c r="H15" s="52">
        <f>H7-SUM(H10:H14)-SUM(H21:H24)-H30-SUM(H16:H18)</f>
        <v>25237.379999999997</v>
      </c>
      <c r="I15" s="78"/>
      <c r="J15" s="75"/>
      <c r="K15" s="75"/>
      <c r="L15" s="75"/>
      <c r="M15" s="75"/>
      <c r="N15" s="75"/>
      <c r="O15" s="77">
        <v>3500</v>
      </c>
      <c r="P15" s="77">
        <v>5704.98</v>
      </c>
      <c r="Q15" s="75"/>
      <c r="R15" s="77"/>
      <c r="S15" s="77"/>
      <c r="T15" s="76"/>
      <c r="U15" s="50">
        <f t="shared" si="0"/>
        <v>16032.399999999998</v>
      </c>
      <c r="V15" s="17"/>
    </row>
    <row r="16" spans="1:22" ht="15.95" customHeight="1" x14ac:dyDescent="0.2">
      <c r="A16" s="11">
        <v>4567</v>
      </c>
      <c r="B16" s="12"/>
      <c r="C16" s="13" t="s">
        <v>30</v>
      </c>
      <c r="D16" s="13"/>
      <c r="E16" s="14"/>
      <c r="F16" s="30">
        <v>5000</v>
      </c>
      <c r="G16" s="61"/>
      <c r="H16" s="52">
        <v>5000</v>
      </c>
      <c r="I16" s="78"/>
      <c r="J16" s="75"/>
      <c r="K16" s="75"/>
      <c r="L16" s="75"/>
      <c r="M16" s="77"/>
      <c r="N16" s="75"/>
      <c r="O16" s="77"/>
      <c r="P16" s="77">
        <v>704.77</v>
      </c>
      <c r="Q16" s="77"/>
      <c r="R16" s="77">
        <v>2199.98</v>
      </c>
      <c r="S16" s="77"/>
      <c r="T16" s="76"/>
      <c r="U16" s="50">
        <f t="shared" si="0"/>
        <v>2095.25</v>
      </c>
      <c r="V16" s="19" t="s">
        <v>31</v>
      </c>
    </row>
    <row r="17" spans="1:22" ht="15.95" customHeight="1" x14ac:dyDescent="0.2">
      <c r="A17" s="11">
        <v>4562</v>
      </c>
      <c r="B17" s="12"/>
      <c r="C17" s="13" t="s">
        <v>32</v>
      </c>
      <c r="D17" s="13"/>
      <c r="E17" s="14"/>
      <c r="F17" s="30">
        <v>0</v>
      </c>
      <c r="G17" s="61"/>
      <c r="H17" s="52">
        <v>0</v>
      </c>
      <c r="I17" s="78"/>
      <c r="J17" s="75"/>
      <c r="K17" s="75"/>
      <c r="L17" s="75"/>
      <c r="M17" s="75"/>
      <c r="N17" s="75"/>
      <c r="O17" s="75"/>
      <c r="P17" s="75"/>
      <c r="Q17" s="75"/>
      <c r="R17" s="77"/>
      <c r="S17" s="75"/>
      <c r="T17" s="76"/>
      <c r="U17" s="50">
        <f t="shared" si="0"/>
        <v>0</v>
      </c>
      <c r="V17" s="19"/>
    </row>
    <row r="18" spans="1:22" ht="15.95" customHeight="1" x14ac:dyDescent="0.2">
      <c r="A18" s="11">
        <v>4564</v>
      </c>
      <c r="B18" s="12"/>
      <c r="C18" s="13" t="s">
        <v>33</v>
      </c>
      <c r="D18" s="13"/>
      <c r="E18" s="14"/>
      <c r="F18" s="30">
        <v>150</v>
      </c>
      <c r="G18" s="61"/>
      <c r="H18" s="52">
        <v>150</v>
      </c>
      <c r="I18" s="78"/>
      <c r="J18" s="75"/>
      <c r="K18" s="75"/>
      <c r="L18" s="75"/>
      <c r="M18" s="75"/>
      <c r="N18" s="75"/>
      <c r="O18" s="75"/>
      <c r="P18" s="75"/>
      <c r="Q18" s="75"/>
      <c r="R18" s="77">
        <v>246.68</v>
      </c>
      <c r="S18" s="75"/>
      <c r="T18" s="76"/>
      <c r="U18" s="86">
        <f t="shared" si="0"/>
        <v>-96.68</v>
      </c>
      <c r="V18" s="19" t="s">
        <v>34</v>
      </c>
    </row>
    <row r="19" spans="1:22" ht="15.95" customHeight="1" x14ac:dyDescent="0.2">
      <c r="A19" s="11">
        <v>4571</v>
      </c>
      <c r="B19" s="12"/>
      <c r="C19" s="13" t="s">
        <v>79</v>
      </c>
      <c r="D19" s="13"/>
      <c r="E19" s="14"/>
      <c r="F19" s="30"/>
      <c r="G19" s="61"/>
      <c r="H19" s="52"/>
      <c r="I19" s="78"/>
      <c r="J19" s="75"/>
      <c r="K19" s="75"/>
      <c r="L19" s="75"/>
      <c r="M19" s="75"/>
      <c r="N19" s="77">
        <v>256.24</v>
      </c>
      <c r="O19" s="75"/>
      <c r="P19" s="75"/>
      <c r="Q19" s="75"/>
      <c r="R19" s="77"/>
      <c r="S19" s="75"/>
      <c r="T19" s="76"/>
      <c r="U19" s="86">
        <f t="shared" si="0"/>
        <v>-256.24</v>
      </c>
      <c r="V19" s="19"/>
    </row>
    <row r="20" spans="1:22" ht="15.95" customHeight="1" x14ac:dyDescent="0.2">
      <c r="A20" s="11">
        <v>4591</v>
      </c>
      <c r="B20" s="12"/>
      <c r="C20" s="13" t="s">
        <v>84</v>
      </c>
      <c r="D20" s="13"/>
      <c r="E20" s="14"/>
      <c r="F20" s="30"/>
      <c r="G20" s="61"/>
      <c r="H20" s="52"/>
      <c r="I20" s="78"/>
      <c r="J20" s="75"/>
      <c r="K20" s="75"/>
      <c r="L20" s="75"/>
      <c r="M20" s="75"/>
      <c r="N20" s="77"/>
      <c r="O20" s="77">
        <v>2340.12</v>
      </c>
      <c r="P20" s="75"/>
      <c r="Q20" s="75"/>
      <c r="R20" s="111"/>
      <c r="S20" s="75"/>
      <c r="T20" s="76"/>
      <c r="U20" s="86">
        <f t="shared" si="0"/>
        <v>-2340.12</v>
      </c>
      <c r="V20" s="19"/>
    </row>
    <row r="21" spans="1:22" s="18" customFormat="1" ht="15.95" customHeight="1" x14ac:dyDescent="0.2">
      <c r="A21" s="10" t="s">
        <v>35</v>
      </c>
      <c r="B21" s="90" t="s">
        <v>36</v>
      </c>
      <c r="C21" s="90"/>
      <c r="D21" s="90"/>
      <c r="E21" s="91"/>
      <c r="F21" s="28">
        <v>30</v>
      </c>
      <c r="G21" s="57"/>
      <c r="H21" s="50">
        <v>30</v>
      </c>
      <c r="I21" s="78"/>
      <c r="J21" s="75"/>
      <c r="K21" s="77">
        <v>26.05</v>
      </c>
      <c r="L21" s="77"/>
      <c r="M21" s="87"/>
      <c r="N21" s="75"/>
      <c r="O21" s="77"/>
      <c r="P21" s="77"/>
      <c r="Q21" s="77"/>
      <c r="R21" s="77"/>
      <c r="S21" s="77"/>
      <c r="T21" s="79"/>
      <c r="U21" s="50">
        <f t="shared" si="0"/>
        <v>3.9499999999999993</v>
      </c>
      <c r="V21" s="9"/>
    </row>
    <row r="22" spans="1:22" s="18" customFormat="1" ht="15.95" customHeight="1" x14ac:dyDescent="0.2">
      <c r="A22" s="10">
        <v>4305</v>
      </c>
      <c r="B22" s="90" t="s">
        <v>37</v>
      </c>
      <c r="C22" s="90"/>
      <c r="D22" s="90"/>
      <c r="E22" s="91"/>
      <c r="F22" s="28">
        <v>0</v>
      </c>
      <c r="G22" s="57"/>
      <c r="H22" s="50">
        <v>0</v>
      </c>
      <c r="I22" s="78"/>
      <c r="J22" s="75"/>
      <c r="K22" s="75"/>
      <c r="L22" s="75"/>
      <c r="M22" s="75"/>
      <c r="N22" s="75"/>
      <c r="O22" s="75"/>
      <c r="P22" s="75"/>
      <c r="Q22" s="75"/>
      <c r="R22" s="77"/>
      <c r="S22" s="75"/>
      <c r="T22" s="76"/>
      <c r="U22" s="50">
        <f t="shared" si="0"/>
        <v>0</v>
      </c>
      <c r="V22" s="9" t="s">
        <v>38</v>
      </c>
    </row>
    <row r="23" spans="1:22" s="18" customFormat="1" ht="15.95" customHeight="1" x14ac:dyDescent="0.2">
      <c r="A23" s="10" t="s">
        <v>39</v>
      </c>
      <c r="B23" s="90" t="s">
        <v>40</v>
      </c>
      <c r="C23" s="90"/>
      <c r="D23" s="90"/>
      <c r="E23" s="91"/>
      <c r="F23" s="28">
        <v>100</v>
      </c>
      <c r="G23" s="57"/>
      <c r="H23" s="50">
        <v>100</v>
      </c>
      <c r="I23" s="78"/>
      <c r="J23" s="75"/>
      <c r="K23" s="75"/>
      <c r="L23" s="75"/>
      <c r="M23" s="75"/>
      <c r="N23" s="75"/>
      <c r="O23" s="75"/>
      <c r="P23" s="75"/>
      <c r="Q23" s="75"/>
      <c r="R23" s="77">
        <v>30</v>
      </c>
      <c r="S23" s="75"/>
      <c r="T23" s="76"/>
      <c r="U23" s="50">
        <f t="shared" si="0"/>
        <v>70</v>
      </c>
      <c r="V23" s="9"/>
    </row>
    <row r="24" spans="1:22" ht="15.95" customHeight="1" x14ac:dyDescent="0.2">
      <c r="A24" s="10" t="s">
        <v>41</v>
      </c>
      <c r="B24" s="106" t="s">
        <v>42</v>
      </c>
      <c r="C24" s="107"/>
      <c r="D24" s="107"/>
      <c r="E24" s="108"/>
      <c r="F24" s="28">
        <v>200</v>
      </c>
      <c r="G24" s="57"/>
      <c r="H24" s="50">
        <v>200</v>
      </c>
      <c r="I24" s="78"/>
      <c r="J24" s="75"/>
      <c r="K24" s="75"/>
      <c r="L24" s="75"/>
      <c r="M24" s="75"/>
      <c r="N24" s="75"/>
      <c r="O24" s="75"/>
      <c r="P24" s="75"/>
      <c r="Q24" s="75"/>
      <c r="R24" s="77">
        <v>114</v>
      </c>
      <c r="S24" s="75"/>
      <c r="T24" s="76"/>
      <c r="U24" s="50">
        <f t="shared" si="0"/>
        <v>86</v>
      </c>
      <c r="V24" s="9" t="s">
        <v>43</v>
      </c>
    </row>
    <row r="25" spans="1:22" ht="15.95" customHeight="1" x14ac:dyDescent="0.25">
      <c r="A25" s="98" t="s">
        <v>44</v>
      </c>
      <c r="B25" s="109"/>
      <c r="C25" s="109"/>
      <c r="D25" s="109"/>
      <c r="E25" s="110"/>
      <c r="F25" s="29">
        <f>SUM(F10:F24)</f>
        <v>41750</v>
      </c>
      <c r="G25" s="58">
        <f t="shared" ref="G25:T25" si="1">SUM(G10:G24)</f>
        <v>2967</v>
      </c>
      <c r="H25" s="51">
        <f>SUM(H10:H24)</f>
        <v>44717.38</v>
      </c>
      <c r="I25" s="74">
        <f t="shared" si="1"/>
        <v>4213.3999999999996</v>
      </c>
      <c r="J25" s="77">
        <f t="shared" si="1"/>
        <v>1456.14</v>
      </c>
      <c r="K25" s="77">
        <f t="shared" si="1"/>
        <v>26.05</v>
      </c>
      <c r="L25" s="80">
        <f t="shared" si="1"/>
        <v>0</v>
      </c>
      <c r="M25" s="80">
        <f t="shared" si="1"/>
        <v>0</v>
      </c>
      <c r="N25" s="77">
        <f t="shared" si="1"/>
        <v>771.24</v>
      </c>
      <c r="O25" s="77">
        <f t="shared" si="1"/>
        <v>5840.12</v>
      </c>
      <c r="P25" s="77">
        <f t="shared" si="1"/>
        <v>7327.0299999999988</v>
      </c>
      <c r="Q25" s="80">
        <f t="shared" si="1"/>
        <v>0</v>
      </c>
      <c r="R25" s="77">
        <f t="shared" si="1"/>
        <v>11511.66</v>
      </c>
      <c r="S25" s="80">
        <f t="shared" si="1"/>
        <v>0</v>
      </c>
      <c r="T25" s="84">
        <f t="shared" si="1"/>
        <v>0</v>
      </c>
      <c r="U25" s="51">
        <f>SUM(U10:U24)</f>
        <v>13571.739999999998</v>
      </c>
      <c r="V25" s="88"/>
    </row>
    <row r="26" spans="1:22" ht="15.95" customHeight="1" x14ac:dyDescent="0.25">
      <c r="A26" s="98" t="s">
        <v>45</v>
      </c>
      <c r="B26" s="90"/>
      <c r="C26" s="90"/>
      <c r="D26" s="90"/>
      <c r="E26" s="91"/>
      <c r="F26" s="28"/>
      <c r="G26" s="57"/>
      <c r="H26" s="50"/>
      <c r="I26" s="68"/>
      <c r="J26" s="69"/>
      <c r="K26" s="70"/>
      <c r="L26" s="69"/>
      <c r="M26" s="70"/>
      <c r="N26" s="70"/>
      <c r="O26" s="70"/>
      <c r="P26" s="70"/>
      <c r="Q26" s="70"/>
      <c r="R26" s="70"/>
      <c r="S26" s="70"/>
      <c r="T26" s="71"/>
      <c r="U26" s="55"/>
      <c r="V26" s="9"/>
    </row>
    <row r="27" spans="1:22" ht="15.95" customHeight="1" x14ac:dyDescent="0.2">
      <c r="A27" s="21">
        <v>7700</v>
      </c>
      <c r="B27" s="90" t="s">
        <v>46</v>
      </c>
      <c r="C27" s="90"/>
      <c r="D27" s="90"/>
      <c r="E27" s="91"/>
      <c r="F27" s="28">
        <v>1000</v>
      </c>
      <c r="G27" s="57"/>
      <c r="H27" s="50">
        <v>1000</v>
      </c>
      <c r="I27" s="72"/>
      <c r="J27" s="73"/>
      <c r="K27" s="70"/>
      <c r="L27" s="69"/>
      <c r="M27" s="70"/>
      <c r="N27" s="70"/>
      <c r="O27" s="70"/>
      <c r="P27" s="70"/>
      <c r="Q27" s="70"/>
      <c r="R27" s="70"/>
      <c r="S27" s="70"/>
      <c r="T27" s="71"/>
      <c r="U27" s="50">
        <f>H27-SUM(I27:K27)</f>
        <v>1000</v>
      </c>
      <c r="V27" s="9"/>
    </row>
    <row r="28" spans="1:22" ht="15.95" customHeight="1" x14ac:dyDescent="0.2">
      <c r="A28" s="10">
        <v>7802</v>
      </c>
      <c r="B28" s="106" t="s">
        <v>47</v>
      </c>
      <c r="C28" s="107"/>
      <c r="D28" s="107"/>
      <c r="E28" s="108"/>
      <c r="F28" s="28">
        <v>0</v>
      </c>
      <c r="G28" s="57"/>
      <c r="H28" s="50">
        <v>0</v>
      </c>
      <c r="I28" s="72"/>
      <c r="J28" s="73"/>
      <c r="K28" s="70"/>
      <c r="L28" s="69"/>
      <c r="M28" s="70"/>
      <c r="N28" s="70"/>
      <c r="O28" s="70"/>
      <c r="P28" s="70"/>
      <c r="Q28" s="70"/>
      <c r="R28" s="70"/>
      <c r="S28" s="70"/>
      <c r="T28" s="71"/>
      <c r="U28" s="50">
        <f>H28-SUM(I28:K28)</f>
        <v>0</v>
      </c>
      <c r="V28" s="9" t="s">
        <v>48</v>
      </c>
    </row>
    <row r="29" spans="1:22" ht="15.95" customHeight="1" x14ac:dyDescent="0.2">
      <c r="A29" s="10">
        <v>7803</v>
      </c>
      <c r="B29" s="106" t="s">
        <v>49</v>
      </c>
      <c r="C29" s="107"/>
      <c r="D29" s="107"/>
      <c r="E29" s="108"/>
      <c r="F29" s="28">
        <v>0</v>
      </c>
      <c r="G29" s="57"/>
      <c r="H29" s="50">
        <v>0</v>
      </c>
      <c r="I29" s="68"/>
      <c r="J29" s="73"/>
      <c r="K29" s="70"/>
      <c r="L29" s="69"/>
      <c r="M29" s="70"/>
      <c r="N29" s="70"/>
      <c r="O29" s="70"/>
      <c r="P29" s="70"/>
      <c r="Q29" s="70"/>
      <c r="R29" s="70"/>
      <c r="S29" s="70"/>
      <c r="T29" s="71"/>
      <c r="U29" s="50">
        <f>H29-SUM(I29:K29)</f>
        <v>0</v>
      </c>
      <c r="V29" s="9" t="s">
        <v>50</v>
      </c>
    </row>
    <row r="30" spans="1:22" ht="15.95" customHeight="1" x14ac:dyDescent="0.25">
      <c r="A30" s="98" t="s">
        <v>51</v>
      </c>
      <c r="B30" s="109"/>
      <c r="C30" s="109"/>
      <c r="D30" s="90"/>
      <c r="E30" s="91"/>
      <c r="F30" s="29">
        <f>SUM(F27:F29)</f>
        <v>1000</v>
      </c>
      <c r="G30" s="58">
        <f>SUM(G27:G29)</f>
        <v>0</v>
      </c>
      <c r="H30" s="51">
        <f>SUM(H27:H29)</f>
        <v>1000</v>
      </c>
      <c r="I30" s="68"/>
      <c r="J30" s="73"/>
      <c r="K30" s="70"/>
      <c r="L30" s="69"/>
      <c r="M30" s="70"/>
      <c r="N30" s="70"/>
      <c r="O30" s="70"/>
      <c r="P30" s="70"/>
      <c r="Q30" s="70"/>
      <c r="R30" s="70"/>
      <c r="S30" s="70"/>
      <c r="T30" s="71"/>
      <c r="U30" s="55"/>
      <c r="V30" s="20"/>
    </row>
    <row r="31" spans="1:22" s="23" customFormat="1" ht="15.95" customHeight="1" thickBot="1" x14ac:dyDescent="0.3">
      <c r="A31" s="103" t="s">
        <v>52</v>
      </c>
      <c r="B31" s="104"/>
      <c r="C31" s="104"/>
      <c r="D31" s="104"/>
      <c r="E31" s="105"/>
      <c r="F31" s="31">
        <f>+F30+F25</f>
        <v>42750</v>
      </c>
      <c r="G31" s="31">
        <f>+G30+G25</f>
        <v>2967</v>
      </c>
      <c r="H31" s="83">
        <f>+H30+H25</f>
        <v>45717.38</v>
      </c>
      <c r="I31" s="82">
        <f t="shared" ref="I31:T31" si="2">+I30+I25</f>
        <v>4213.3999999999996</v>
      </c>
      <c r="J31" s="82">
        <f t="shared" si="2"/>
        <v>1456.14</v>
      </c>
      <c r="K31" s="82">
        <f t="shared" si="2"/>
        <v>26.05</v>
      </c>
      <c r="L31" s="82">
        <f t="shared" si="2"/>
        <v>0</v>
      </c>
      <c r="M31" s="82">
        <f t="shared" si="2"/>
        <v>0</v>
      </c>
      <c r="N31" s="82">
        <f t="shared" si="2"/>
        <v>771.24</v>
      </c>
      <c r="O31" s="82">
        <f t="shared" si="2"/>
        <v>5840.12</v>
      </c>
      <c r="P31" s="82">
        <f t="shared" si="2"/>
        <v>7327.0299999999988</v>
      </c>
      <c r="Q31" s="82">
        <f t="shared" si="2"/>
        <v>0</v>
      </c>
      <c r="R31" s="82">
        <f t="shared" si="2"/>
        <v>11511.66</v>
      </c>
      <c r="S31" s="82">
        <f t="shared" si="2"/>
        <v>0</v>
      </c>
      <c r="T31" s="82">
        <f t="shared" si="2"/>
        <v>0</v>
      </c>
      <c r="U31" s="81">
        <f>+H31-SUM(I31:T31)</f>
        <v>14571.739999999998</v>
      </c>
      <c r="V31" s="22"/>
    </row>
    <row r="32" spans="1:22" ht="13.5" thickTop="1" x14ac:dyDescent="0.2">
      <c r="F32" s="24"/>
    </row>
    <row r="33" spans="1:22" ht="14.25" customHeight="1" x14ac:dyDescent="0.2">
      <c r="A33" s="23"/>
      <c r="B33" s="23"/>
      <c r="C33" s="112" t="s">
        <v>93</v>
      </c>
      <c r="D33" s="40">
        <v>4100</v>
      </c>
      <c r="E33" s="45">
        <v>44743</v>
      </c>
      <c r="F33" s="46">
        <v>2749.92</v>
      </c>
      <c r="G33" s="37" t="s">
        <v>60</v>
      </c>
      <c r="U33" s="38" t="s">
        <v>59</v>
      </c>
      <c r="V33" s="40" t="s">
        <v>70</v>
      </c>
    </row>
    <row r="34" spans="1:22" ht="14.25" customHeight="1" x14ac:dyDescent="0.2">
      <c r="A34" s="23"/>
      <c r="B34" s="23"/>
      <c r="C34" s="112" t="s">
        <v>93</v>
      </c>
      <c r="D34" s="40">
        <v>4188</v>
      </c>
      <c r="E34" s="45">
        <v>44743</v>
      </c>
      <c r="F34" s="46">
        <v>1463.48</v>
      </c>
      <c r="G34" s="40" t="s">
        <v>68</v>
      </c>
      <c r="H34" s="26"/>
      <c r="K34" s="39"/>
      <c r="L34" s="40"/>
      <c r="M34" s="39"/>
      <c r="N34" s="39"/>
      <c r="O34" s="39"/>
      <c r="P34" s="39"/>
      <c r="Q34" s="39"/>
      <c r="R34" s="39"/>
      <c r="S34" s="39"/>
      <c r="T34" s="39"/>
      <c r="U34" s="40"/>
      <c r="V34" s="40" t="s">
        <v>71</v>
      </c>
    </row>
    <row r="35" spans="1:22" ht="14.25" customHeight="1" x14ac:dyDescent="0.2">
      <c r="C35" s="112" t="s">
        <v>93</v>
      </c>
      <c r="D35" s="40">
        <v>4188</v>
      </c>
      <c r="E35" s="45">
        <v>44795</v>
      </c>
      <c r="F35" s="46">
        <v>1325</v>
      </c>
      <c r="G35" s="40" t="s">
        <v>85</v>
      </c>
      <c r="H35" s="26"/>
    </row>
    <row r="36" spans="1:22" ht="14.25" customHeight="1" x14ac:dyDescent="0.2">
      <c r="C36" s="112" t="s">
        <v>93</v>
      </c>
      <c r="D36" s="40">
        <v>4188</v>
      </c>
      <c r="E36" s="45">
        <v>44795</v>
      </c>
      <c r="F36" s="46">
        <v>131.13999999999999</v>
      </c>
      <c r="G36" s="40" t="s">
        <v>69</v>
      </c>
      <c r="H36" s="26"/>
      <c r="M36" s="41"/>
      <c r="O36" s="41"/>
      <c r="P36" s="41"/>
      <c r="Q36" s="41"/>
      <c r="R36" s="41"/>
      <c r="S36" s="41"/>
      <c r="T36" s="41"/>
      <c r="U36" s="40" t="s">
        <v>67</v>
      </c>
      <c r="V36" s="23"/>
    </row>
    <row r="37" spans="1:22" ht="14.25" customHeight="1" x14ac:dyDescent="0.2">
      <c r="C37" s="112" t="s">
        <v>93</v>
      </c>
      <c r="D37" s="40">
        <v>4304</v>
      </c>
      <c r="E37" s="45">
        <v>44826</v>
      </c>
      <c r="F37" s="47">
        <v>26.05</v>
      </c>
      <c r="G37" s="40" t="s">
        <v>61</v>
      </c>
      <c r="H37" s="26"/>
      <c r="L37" s="42"/>
      <c r="M37" s="41"/>
      <c r="N37" s="41"/>
      <c r="O37" s="41"/>
      <c r="P37" s="41"/>
      <c r="Q37" s="41"/>
      <c r="R37" s="41"/>
      <c r="S37" s="41"/>
      <c r="T37" s="41"/>
    </row>
    <row r="38" spans="1:22" ht="14.25" customHeight="1" x14ac:dyDescent="0.2">
      <c r="C38" s="112" t="s">
        <v>94</v>
      </c>
      <c r="D38" s="40">
        <v>4571</v>
      </c>
      <c r="E38" s="45">
        <v>44917</v>
      </c>
      <c r="F38" s="85">
        <v>256.24</v>
      </c>
      <c r="G38" s="37" t="s">
        <v>78</v>
      </c>
      <c r="H38" s="26"/>
      <c r="O38" s="41" t="s">
        <v>92</v>
      </c>
    </row>
    <row r="39" spans="1:22" ht="14.25" customHeight="1" x14ac:dyDescent="0.2">
      <c r="C39" s="112" t="s">
        <v>94</v>
      </c>
      <c r="D39" s="40">
        <v>4300</v>
      </c>
      <c r="E39" s="45">
        <v>44917</v>
      </c>
      <c r="F39" s="47">
        <v>300</v>
      </c>
      <c r="G39" s="40" t="s">
        <v>64</v>
      </c>
      <c r="H39" s="26"/>
      <c r="K39" s="43"/>
    </row>
    <row r="40" spans="1:22" ht="14.25" customHeight="1" x14ac:dyDescent="0.2">
      <c r="C40" s="112" t="s">
        <v>94</v>
      </c>
      <c r="D40" s="40">
        <v>4220</v>
      </c>
      <c r="E40" s="45">
        <v>44917</v>
      </c>
      <c r="F40" s="47">
        <v>215</v>
      </c>
      <c r="G40" s="40" t="s">
        <v>62</v>
      </c>
      <c r="H40" s="26"/>
      <c r="K40" s="43"/>
    </row>
    <row r="41" spans="1:22" ht="14.25" customHeight="1" x14ac:dyDescent="0.2">
      <c r="C41" s="112" t="s">
        <v>95</v>
      </c>
      <c r="D41" s="40">
        <v>4591</v>
      </c>
      <c r="E41" s="45">
        <v>44949</v>
      </c>
      <c r="F41" s="47">
        <v>2340.12</v>
      </c>
      <c r="G41" s="40" t="s">
        <v>81</v>
      </c>
      <c r="H41" s="26"/>
      <c r="K41" s="43"/>
    </row>
    <row r="42" spans="1:22" ht="14.25" customHeight="1" x14ac:dyDescent="0.2">
      <c r="C42" s="112" t="s">
        <v>95</v>
      </c>
      <c r="D42" s="40">
        <v>4303</v>
      </c>
      <c r="E42" s="45">
        <v>44949</v>
      </c>
      <c r="F42" s="47">
        <v>3500</v>
      </c>
      <c r="G42" s="40" t="s">
        <v>82</v>
      </c>
      <c r="H42" s="26"/>
      <c r="K42" s="43"/>
    </row>
    <row r="43" spans="1:22" s="23" customFormat="1" ht="14.25" customHeight="1" x14ac:dyDescent="0.2">
      <c r="A43" s="1"/>
      <c r="B43" s="1"/>
      <c r="C43" s="112" t="s">
        <v>95</v>
      </c>
      <c r="D43" s="40">
        <v>4300</v>
      </c>
      <c r="E43" s="45">
        <v>44958</v>
      </c>
      <c r="F43" s="47">
        <v>917.28</v>
      </c>
      <c r="G43" s="40" t="s">
        <v>63</v>
      </c>
      <c r="H43" s="26"/>
      <c r="I43" s="32"/>
      <c r="J43" s="1"/>
      <c r="K43" s="43"/>
      <c r="L43" s="1"/>
      <c r="M43" s="33"/>
      <c r="N43" s="33"/>
      <c r="O43" s="33"/>
      <c r="P43" s="33"/>
      <c r="Q43" s="33"/>
      <c r="R43" s="33"/>
      <c r="S43" s="33"/>
      <c r="T43" s="33"/>
      <c r="U43" s="1"/>
      <c r="V43" s="1"/>
    </row>
    <row r="44" spans="1:22" s="23" customFormat="1" ht="14.25" customHeight="1" x14ac:dyDescent="0.2">
      <c r="A44" s="1"/>
      <c r="B44" s="1"/>
      <c r="C44" s="112" t="s">
        <v>95</v>
      </c>
      <c r="D44" s="40">
        <v>4567</v>
      </c>
      <c r="E44" s="45">
        <v>44958</v>
      </c>
      <c r="F44" s="47">
        <v>704.77</v>
      </c>
      <c r="G44" s="40" t="s">
        <v>83</v>
      </c>
      <c r="H44" s="26"/>
      <c r="I44" s="32"/>
      <c r="J44" s="1"/>
      <c r="K44" s="43"/>
      <c r="L44" s="1"/>
      <c r="M44" s="33"/>
      <c r="N44" s="33"/>
      <c r="O44" s="33"/>
      <c r="P44" s="33"/>
      <c r="Q44" s="33"/>
      <c r="R44" s="33"/>
      <c r="S44" s="33"/>
      <c r="T44" s="33"/>
      <c r="U44" s="1"/>
      <c r="V44" s="1"/>
    </row>
    <row r="45" spans="1:22" s="23" customFormat="1" ht="14.25" customHeight="1" x14ac:dyDescent="0.2">
      <c r="A45" s="1"/>
      <c r="B45" s="1"/>
      <c r="C45" s="112" t="s">
        <v>95</v>
      </c>
      <c r="D45" s="40">
        <v>4303</v>
      </c>
      <c r="E45" s="45">
        <v>44958</v>
      </c>
      <c r="F45" s="47">
        <v>4300</v>
      </c>
      <c r="G45" s="40" t="s">
        <v>86</v>
      </c>
      <c r="H45" s="26"/>
      <c r="I45" s="32"/>
      <c r="J45" s="1"/>
      <c r="K45" s="43"/>
      <c r="L45" s="1"/>
      <c r="M45" s="33"/>
      <c r="N45" s="33"/>
      <c r="O45" s="33"/>
      <c r="P45" s="33"/>
      <c r="Q45" s="33"/>
      <c r="R45" s="33"/>
      <c r="S45" s="33"/>
      <c r="T45" s="33"/>
      <c r="U45" s="1"/>
      <c r="V45" s="1"/>
    </row>
    <row r="46" spans="1:22" s="23" customFormat="1" ht="14.25" customHeight="1" x14ac:dyDescent="0.2">
      <c r="A46" s="1"/>
      <c r="B46" s="1"/>
      <c r="C46" s="112" t="s">
        <v>95</v>
      </c>
      <c r="D46" s="40">
        <v>4303</v>
      </c>
      <c r="E46" s="45">
        <v>44958</v>
      </c>
      <c r="F46" s="47">
        <v>1404.98</v>
      </c>
      <c r="G46" s="40" t="s">
        <v>87</v>
      </c>
      <c r="H46" s="26"/>
      <c r="I46" s="32"/>
      <c r="J46" s="1"/>
      <c r="K46" s="43"/>
      <c r="L46" s="1"/>
      <c r="M46" s="33"/>
      <c r="N46" s="33"/>
      <c r="O46" s="33"/>
      <c r="P46" s="33"/>
      <c r="Q46" s="33"/>
      <c r="R46" s="33"/>
      <c r="S46" s="33"/>
      <c r="T46" s="33"/>
      <c r="U46" s="89"/>
      <c r="V46" s="40"/>
    </row>
    <row r="47" spans="1:22" s="23" customFormat="1" ht="14.25" customHeight="1" x14ac:dyDescent="0.2">
      <c r="A47" s="1"/>
      <c r="B47" s="1"/>
      <c r="C47" s="112" t="s">
        <v>96</v>
      </c>
      <c r="D47" s="40">
        <v>4400</v>
      </c>
      <c r="E47" s="45">
        <v>45017</v>
      </c>
      <c r="F47" s="47">
        <v>30</v>
      </c>
      <c r="G47" s="40" t="s">
        <v>89</v>
      </c>
      <c r="H47" s="26"/>
      <c r="I47" s="32"/>
      <c r="J47" s="1"/>
      <c r="K47" s="43"/>
      <c r="L47" s="1"/>
      <c r="M47" s="33"/>
      <c r="N47" s="33"/>
      <c r="O47" s="33"/>
      <c r="P47" s="33"/>
      <c r="Q47" s="33"/>
      <c r="R47" s="33"/>
      <c r="S47" s="33"/>
      <c r="T47" s="33"/>
      <c r="U47" s="89"/>
      <c r="V47" s="40"/>
    </row>
    <row r="48" spans="1:22" ht="14.25" customHeight="1" x14ac:dyDescent="0.2">
      <c r="C48" s="112" t="s">
        <v>96</v>
      </c>
      <c r="D48" s="40">
        <v>4564</v>
      </c>
      <c r="E48" s="45">
        <v>45017</v>
      </c>
      <c r="F48" s="47">
        <v>246.68</v>
      </c>
      <c r="G48" s="40" t="s">
        <v>88</v>
      </c>
      <c r="H48" s="26"/>
      <c r="K48" s="43"/>
      <c r="U48" s="89"/>
      <c r="V48" s="40"/>
    </row>
    <row r="49" spans="3:22" ht="14.25" customHeight="1" x14ac:dyDescent="0.2">
      <c r="C49" s="112" t="s">
        <v>96</v>
      </c>
      <c r="D49" s="40">
        <v>4420</v>
      </c>
      <c r="E49" s="45">
        <v>45017</v>
      </c>
      <c r="F49" s="47">
        <v>114</v>
      </c>
      <c r="G49" s="40" t="s">
        <v>65</v>
      </c>
      <c r="I49" s="44"/>
      <c r="J49" s="23"/>
      <c r="K49" s="43"/>
      <c r="U49" s="89"/>
      <c r="V49" s="40"/>
    </row>
    <row r="50" spans="3:22" ht="14.25" customHeight="1" x14ac:dyDescent="0.2">
      <c r="C50" s="112" t="s">
        <v>96</v>
      </c>
      <c r="D50" s="40">
        <v>4188</v>
      </c>
      <c r="E50" s="45">
        <v>45017</v>
      </c>
      <c r="F50" s="47">
        <v>8921</v>
      </c>
      <c r="G50" s="40" t="s">
        <v>66</v>
      </c>
      <c r="I50" s="44"/>
      <c r="J50" s="23"/>
      <c r="K50" s="43"/>
      <c r="L50" s="23"/>
      <c r="M50" s="43"/>
      <c r="N50" s="43"/>
      <c r="O50" s="43"/>
      <c r="P50" s="43"/>
      <c r="Q50" s="43"/>
      <c r="R50" s="43"/>
      <c r="S50" s="43"/>
      <c r="T50" s="43"/>
      <c r="U50" s="89"/>
      <c r="V50" s="40"/>
    </row>
    <row r="51" spans="3:22" ht="14.25" x14ac:dyDescent="0.2">
      <c r="C51" s="112" t="s">
        <v>96</v>
      </c>
      <c r="D51" s="40">
        <v>4567</v>
      </c>
      <c r="E51" s="45">
        <v>45039</v>
      </c>
      <c r="F51" s="47">
        <v>2199.98</v>
      </c>
      <c r="G51" s="40" t="s">
        <v>90</v>
      </c>
    </row>
    <row r="52" spans="3:22" ht="14.25" x14ac:dyDescent="0.2">
      <c r="D52" s="40"/>
      <c r="E52" s="45"/>
      <c r="F52" s="47"/>
      <c r="G52" s="40"/>
    </row>
    <row r="53" spans="3:22" ht="14.25" x14ac:dyDescent="0.2">
      <c r="F53" s="48">
        <f>SUM(F33:F52)</f>
        <v>31145.64</v>
      </c>
    </row>
  </sheetData>
  <mergeCells count="24">
    <mergeCell ref="A31:E31"/>
    <mergeCell ref="B15:E15"/>
    <mergeCell ref="B21:E21"/>
    <mergeCell ref="B22:E22"/>
    <mergeCell ref="B23:E23"/>
    <mergeCell ref="B24:E24"/>
    <mergeCell ref="A25:E25"/>
    <mergeCell ref="A26:E26"/>
    <mergeCell ref="B27:E27"/>
    <mergeCell ref="B28:E28"/>
    <mergeCell ref="B29:E29"/>
    <mergeCell ref="A30:E30"/>
    <mergeCell ref="B14:E14"/>
    <mergeCell ref="A3:E3"/>
    <mergeCell ref="B4:E4"/>
    <mergeCell ref="B5:E5"/>
    <mergeCell ref="B6:E6"/>
    <mergeCell ref="A7:E7"/>
    <mergeCell ref="A8:E8"/>
    <mergeCell ref="A9:E9"/>
    <mergeCell ref="B10:E10"/>
    <mergeCell ref="B11:E11"/>
    <mergeCell ref="B12:E12"/>
    <mergeCell ref="B13:E13"/>
  </mergeCells>
  <phoneticPr fontId="14" type="noConversion"/>
  <pageMargins left="0.25" right="0.25" top="0.75" bottom="0.75" header="0.3" footer="0.3"/>
  <pageSetup scale="6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2022 - 23 SRCSD Budget</vt:lpstr>
      <vt:lpstr>'2022 - 23 SRCSD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hodgeleea</dc:creator>
  <cp:lastModifiedBy>hodgeleea</cp:lastModifiedBy>
  <cp:lastPrinted>2023-02-02T20:53:59Z</cp:lastPrinted>
  <dcterms:created xsi:type="dcterms:W3CDTF">2022-08-06T15:15:52Z</dcterms:created>
  <dcterms:modified xsi:type="dcterms:W3CDTF">2023-06-05T03:07:24Z</dcterms:modified>
</cp:coreProperties>
</file>