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dgeleea\Documents\SRCSD Finances\2020 - 2021\"/>
    </mc:Choice>
  </mc:AlternateContent>
  <xr:revisionPtr revIDLastSave="0" documentId="13_ncr:1_{21010738-0D89-42E9-8DDB-BD3AF520E33D}" xr6:coauthVersionLast="47" xr6:coauthVersionMax="47" xr10:uidLastSave="{00000000-0000-0000-0000-000000000000}"/>
  <bookViews>
    <workbookView xWindow="-120" yWindow="-120" windowWidth="24240" windowHeight="13140" activeTab="2" xr2:uid="{3B6CF31E-DCE9-41E9-91DB-3ACEE14A3D83}"/>
  </bookViews>
  <sheets>
    <sheet name="2020-21 SRCSD Budget" sheetId="1" r:id="rId1"/>
    <sheet name="2020-21 SRCSD Budget Adjusted" sheetId="3" r:id="rId2"/>
    <sheet name="2020-21 Balance Sheet" sheetId="4" r:id="rId3"/>
    <sheet name="Sheet1" sheetId="2" r:id="rId4"/>
  </sheets>
  <definedNames>
    <definedName name="_xlnm.Print_Area" localSheetId="2">'2020-21 Balance Sheet'!$A$1:$V$49</definedName>
    <definedName name="_xlnm.Print_Area" localSheetId="0">'2020-21 SRCSD Budget'!$A$1:$G$27</definedName>
    <definedName name="_xlnm.Print_Area" localSheetId="1">'2020-21 SRCSD Budget Adjusted'!$A$1:$I$27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9" i="4" l="1"/>
  <c r="R29" i="4"/>
  <c r="S23" i="4"/>
  <c r="S29" i="4" s="1"/>
  <c r="Q23" i="4"/>
  <c r="O23" i="4"/>
  <c r="O29" i="4" s="1"/>
  <c r="Q28" i="4"/>
  <c r="P28" i="4"/>
  <c r="O28" i="4"/>
  <c r="N28" i="4"/>
  <c r="M28" i="4"/>
  <c r="L28" i="4"/>
  <c r="K28" i="4"/>
  <c r="J28" i="4"/>
  <c r="Q29" i="4"/>
  <c r="P29" i="4"/>
  <c r="M29" i="4"/>
  <c r="L29" i="4"/>
  <c r="N23" i="4"/>
  <c r="N29" i="4" s="1"/>
  <c r="G4" i="4" l="1"/>
  <c r="G15" i="4" s="1"/>
  <c r="F49" i="4" l="1"/>
  <c r="I28" i="4"/>
  <c r="G28" i="4"/>
  <c r="K23" i="4"/>
  <c r="K29" i="4" s="1"/>
  <c r="J23" i="4"/>
  <c r="J29" i="4" s="1"/>
  <c r="I23" i="4"/>
  <c r="I29" i="4" s="1"/>
  <c r="F28" i="4" l="1"/>
  <c r="H27" i="4"/>
  <c r="U27" i="4" s="1"/>
  <c r="H26" i="4"/>
  <c r="U26" i="4" s="1"/>
  <c r="H25" i="4"/>
  <c r="U25" i="4" s="1"/>
  <c r="G23" i="4"/>
  <c r="G29" i="4" s="1"/>
  <c r="H22" i="4"/>
  <c r="U22" i="4" s="1"/>
  <c r="H21" i="4"/>
  <c r="U21" i="4" s="1"/>
  <c r="H20" i="4"/>
  <c r="U20" i="4" s="1"/>
  <c r="H19" i="4"/>
  <c r="U19" i="4" s="1"/>
  <c r="H18" i="4"/>
  <c r="U18" i="4" s="1"/>
  <c r="H17" i="4"/>
  <c r="U17" i="4" s="1"/>
  <c r="H16" i="4"/>
  <c r="U16" i="4" s="1"/>
  <c r="H14" i="4"/>
  <c r="U14" i="4" s="1"/>
  <c r="H13" i="4"/>
  <c r="U13" i="4" s="1"/>
  <c r="H12" i="4"/>
  <c r="U12" i="4" s="1"/>
  <c r="H11" i="4"/>
  <c r="U11" i="4" s="1"/>
  <c r="H10" i="4"/>
  <c r="U10" i="4" s="1"/>
  <c r="G7" i="4"/>
  <c r="F7" i="4"/>
  <c r="H6" i="4"/>
  <c r="U6" i="4" s="1"/>
  <c r="H5" i="4"/>
  <c r="U5" i="4" s="1"/>
  <c r="G5" i="3"/>
  <c r="G21" i="3"/>
  <c r="H25" i="3"/>
  <c r="H24" i="3"/>
  <c r="H23" i="3"/>
  <c r="H22" i="3"/>
  <c r="H20" i="3"/>
  <c r="H19" i="3"/>
  <c r="H18" i="3"/>
  <c r="H17" i="3"/>
  <c r="H16" i="3"/>
  <c r="H15" i="3"/>
  <c r="H14" i="3"/>
  <c r="H12" i="3"/>
  <c r="H11" i="3"/>
  <c r="H10" i="3"/>
  <c r="H9" i="3"/>
  <c r="H8" i="3"/>
  <c r="H4" i="3"/>
  <c r="H2" i="3"/>
  <c r="H3" i="3"/>
  <c r="F26" i="3"/>
  <c r="H26" i="3" s="1"/>
  <c r="F5" i="3"/>
  <c r="H7" i="4" l="1"/>
  <c r="U7" i="4" s="1"/>
  <c r="H28" i="4"/>
  <c r="U28" i="4" s="1"/>
  <c r="F15" i="4"/>
  <c r="F13" i="3"/>
  <c r="H5" i="3"/>
  <c r="F26" i="1"/>
  <c r="F5" i="1"/>
  <c r="F13" i="1" s="1"/>
  <c r="H15" i="4" l="1"/>
  <c r="U15" i="4" s="1"/>
  <c r="F23" i="4"/>
  <c r="F21" i="3"/>
  <c r="H13" i="3"/>
  <c r="F21" i="1"/>
  <c r="F27" i="1" s="1"/>
  <c r="H23" i="4" l="1"/>
  <c r="U23" i="4" s="1"/>
  <c r="F29" i="4"/>
  <c r="H29" i="4" s="1"/>
  <c r="U29" i="4" s="1"/>
  <c r="F27" i="3"/>
  <c r="H27" i="3" s="1"/>
  <c r="H21" i="3"/>
  <c r="U4" i="4"/>
</calcChain>
</file>

<file path=xl/sharedStrings.xml><?xml version="1.0" encoding="utf-8"?>
<sst xmlns="http://schemas.openxmlformats.org/spreadsheetml/2006/main" count="198" uniqueCount="94">
  <si>
    <t xml:space="preserve">       SHOWCASE RANCHES CSD</t>
  </si>
  <si>
    <t>Comments</t>
  </si>
  <si>
    <t>0350</t>
  </si>
  <si>
    <t>Brought Forward Fund Balance</t>
  </si>
  <si>
    <t>Estimated brought forward figure</t>
  </si>
  <si>
    <t>0100</t>
  </si>
  <si>
    <t>Secured Prop Ad Valorem Tax</t>
  </si>
  <si>
    <t>Estimated Ad Valorem from county</t>
  </si>
  <si>
    <t>0175</t>
  </si>
  <si>
    <t>Direct Assessment Tax</t>
  </si>
  <si>
    <t xml:space="preserve">$125 per dwelling </t>
  </si>
  <si>
    <t xml:space="preserve">               Total Revenue:</t>
  </si>
  <si>
    <t xml:space="preserve"> </t>
  </si>
  <si>
    <t>Expense Accounts</t>
  </si>
  <si>
    <t>4100</t>
  </si>
  <si>
    <t>SDRMA Liability/Spec Event Ins</t>
  </si>
  <si>
    <t>4188</t>
  </si>
  <si>
    <t>Dam Fees/Mtnc/Abatement</t>
  </si>
  <si>
    <t>4220</t>
  </si>
  <si>
    <t>Membership - CSDA</t>
  </si>
  <si>
    <t>4260</t>
  </si>
  <si>
    <t>Office Expenses</t>
  </si>
  <si>
    <t>4300</t>
  </si>
  <si>
    <t>Professional Services</t>
  </si>
  <si>
    <t>4303</t>
  </si>
  <si>
    <t>Road Construction/Maintenance</t>
  </si>
  <si>
    <t>4304</t>
  </si>
  <si>
    <t>LAFCO Administrative Fee</t>
  </si>
  <si>
    <t xml:space="preserve">Auditing Services </t>
  </si>
  <si>
    <t>4400</t>
  </si>
  <si>
    <t>Public &amp; Legal Notices</t>
  </si>
  <si>
    <t>4420</t>
  </si>
  <si>
    <t xml:space="preserve">Rent &amp; Lease: Equip &amp; PO Box </t>
  </si>
  <si>
    <t>PO Box and possible equip rental</t>
  </si>
  <si>
    <t xml:space="preserve">               Total Expenses:</t>
  </si>
  <si>
    <t>Contingencies/Reserves:</t>
  </si>
  <si>
    <t>Reserve for Contingencies</t>
  </si>
  <si>
    <t>Reserves for Dorado Canyon</t>
  </si>
  <si>
    <t>Reserves for Mt Aukum View Dam</t>
  </si>
  <si>
    <t xml:space="preserve">               Total Reserves:</t>
  </si>
  <si>
    <t>TOTAL EXPENSES/RESERVE</t>
  </si>
  <si>
    <t xml:space="preserve"> Budget         FY2020 - 21</t>
  </si>
  <si>
    <t>DSOD fee ($8000), weed &amp; rodent control (~$600)</t>
  </si>
  <si>
    <t>Water Rights &amp; Website</t>
  </si>
  <si>
    <t>Balance = $30,000</t>
  </si>
  <si>
    <t>Balance = $21,000</t>
  </si>
  <si>
    <t>Road matl's</t>
  </si>
  <si>
    <t>Road striping supplies</t>
  </si>
  <si>
    <t>Road herbicide</t>
  </si>
  <si>
    <t xml:space="preserve">Cutback and A/B rock </t>
  </si>
  <si>
    <t>Herbicide sprayed on Dorado Canyon</t>
  </si>
  <si>
    <t>Next Audit due 6/30/2025</t>
  </si>
  <si>
    <t>Adjustments</t>
  </si>
  <si>
    <t xml:space="preserve"> Adj Budget         FY2020 - 21</t>
  </si>
  <si>
    <t>July</t>
  </si>
  <si>
    <t>Aug</t>
  </si>
  <si>
    <t>Sept</t>
  </si>
  <si>
    <t>Balance Available</t>
  </si>
  <si>
    <t>Transferred to Dorado Canyon Reserve</t>
  </si>
  <si>
    <t>Transferred to Aukum View Dam Reserve</t>
  </si>
  <si>
    <t>SDRMA liability insurance</t>
  </si>
  <si>
    <t>CSDA membership fee</t>
  </si>
  <si>
    <t>Water rights fees for Aukum View, Spanish Creek and Deer lakes</t>
  </si>
  <si>
    <t>Streamline - Annual website maintenance</t>
  </si>
  <si>
    <t>PO Box rental for 12 months</t>
  </si>
  <si>
    <t>DSOD annual dam fee</t>
  </si>
  <si>
    <t>Blain Stumpf - Corral Trail</t>
  </si>
  <si>
    <t>Mountain Democrat notice of budget meeting</t>
  </si>
  <si>
    <t>Total</t>
  </si>
  <si>
    <t>Christ-Like Services - Weedeating Dam</t>
  </si>
  <si>
    <t>Summit Construction - Lone Maverick/Sycamore</t>
  </si>
  <si>
    <t>Adjustments:</t>
  </si>
  <si>
    <t>LAFCO</t>
  </si>
  <si>
    <t>Actual Brought Forward amount (adjustment added to #4303 Road maintenance)</t>
  </si>
  <si>
    <t>Actual Ad Valorem from County (adjustment added to #4303 Road maintenance)</t>
  </si>
  <si>
    <t>Brought forward figure</t>
  </si>
  <si>
    <t>Ad Valorem from county</t>
  </si>
  <si>
    <t>Oct</t>
  </si>
  <si>
    <t>Nov</t>
  </si>
  <si>
    <t>Dec</t>
  </si>
  <si>
    <t>Reimburse Lee Hodge for dam signs</t>
  </si>
  <si>
    <t>Jan</t>
  </si>
  <si>
    <t>Feb</t>
  </si>
  <si>
    <t>March</t>
  </si>
  <si>
    <t>Reimburse Lee Hodge for zoom meeting charge</t>
  </si>
  <si>
    <t>Elections - November 2020 General Election</t>
  </si>
  <si>
    <t>Signs for dam (No Trespassing)</t>
  </si>
  <si>
    <t xml:space="preserve">                  </t>
  </si>
  <si>
    <t>April</t>
  </si>
  <si>
    <t>May</t>
  </si>
  <si>
    <t>June</t>
  </si>
  <si>
    <t>Reimburse Lee Hodge for herbicide</t>
  </si>
  <si>
    <t>FY2020 - 2021 Budget &amp; Balance Sheet as of 6/1/2021</t>
  </si>
  <si>
    <t>Reconciled with EDC Auditor Controller monthly report on June 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</si>
</sst>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2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.5"/>
      <name val="Arial"/>
      <family val="2"/>
    </font>
    <font>
      <b/>
      <sz val="9.5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9.5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23">
    <xf numFmtId="0" fontId="0" fillId="0" borderId="0" xfId="0"/>
    <xf numFmtId="16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/>
    </xf>
    <xf numFmtId="3" fontId="3" fillId="0" borderId="0" xfId="0" applyNumberFormat="1" applyFont="1"/>
    <xf numFmtId="0" fontId="2" fillId="0" borderId="6" xfId="0" quotePrefix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0" fontId="2" fillId="0" borderId="12" xfId="0" quotePrefix="1" applyFont="1" applyBorder="1"/>
    <xf numFmtId="164" fontId="2" fillId="0" borderId="15" xfId="0" applyNumberFormat="1" applyFont="1" applyBorder="1"/>
    <xf numFmtId="0" fontId="2" fillId="0" borderId="16" xfId="0" applyFont="1" applyBorder="1"/>
    <xf numFmtId="164" fontId="1" fillId="0" borderId="15" xfId="0" applyNumberFormat="1" applyFont="1" applyBorder="1"/>
    <xf numFmtId="0" fontId="2" fillId="0" borderId="12" xfId="0" quotePrefix="1" applyFont="1" applyBorder="1" applyAlignment="1">
      <alignment horizontal="left"/>
    </xf>
    <xf numFmtId="0" fontId="2" fillId="0" borderId="12" xfId="0" quotePrefix="1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6" fontId="2" fillId="0" borderId="16" xfId="0" quotePrefix="1" applyNumberFormat="1" applyFont="1" applyBorder="1"/>
    <xf numFmtId="6" fontId="2" fillId="0" borderId="16" xfId="0" applyNumberFormat="1" applyFont="1" applyBorder="1" applyAlignment="1">
      <alignment horizontal="left" vertical="center"/>
    </xf>
    <xf numFmtId="0" fontId="3" fillId="0" borderId="0" xfId="0" applyFont="1"/>
    <xf numFmtId="0" fontId="1" fillId="0" borderId="16" xfId="0" applyFont="1" applyBorder="1"/>
    <xf numFmtId="0" fontId="2" fillId="0" borderId="12" xfId="0" applyFont="1" applyBorder="1" applyAlignment="1">
      <alignment horizontal="left"/>
    </xf>
    <xf numFmtId="164" fontId="1" fillId="0" borderId="23" xfId="0" applyNumberFormat="1" applyFont="1" applyBorder="1"/>
    <xf numFmtId="0" fontId="2" fillId="0" borderId="24" xfId="0" applyFont="1" applyBorder="1"/>
    <xf numFmtId="0" fontId="4" fillId="0" borderId="0" xfId="0" applyFont="1"/>
    <xf numFmtId="164" fontId="3" fillId="0" borderId="25" xfId="0" applyNumberFormat="1" applyFont="1" applyBorder="1"/>
    <xf numFmtId="164" fontId="3" fillId="0" borderId="0" xfId="0" applyNumberFormat="1" applyFont="1"/>
    <xf numFmtId="164" fontId="4" fillId="0" borderId="0" xfId="0" applyNumberFormat="1" applyFont="1"/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3" xfId="0" applyFont="1" applyBorder="1"/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1" fillId="0" borderId="21" xfId="0" applyFont="1" applyBorder="1"/>
    <xf numFmtId="0" fontId="2" fillId="0" borderId="26" xfId="0" applyFont="1" applyBorder="1" applyAlignment="1">
      <alignment vertical="center"/>
    </xf>
    <xf numFmtId="6" fontId="2" fillId="0" borderId="18" xfId="0" applyNumberFormat="1" applyFont="1" applyBorder="1"/>
    <xf numFmtId="0" fontId="2" fillId="0" borderId="27" xfId="0" applyFont="1" applyBorder="1" applyAlignment="1">
      <alignment vertical="center"/>
    </xf>
    <xf numFmtId="6" fontId="2" fillId="0" borderId="13" xfId="0" applyNumberFormat="1" applyFont="1" applyBorder="1"/>
    <xf numFmtId="0" fontId="2" fillId="0" borderId="13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164" fontId="1" fillId="0" borderId="18" xfId="0" applyNumberFormat="1" applyFont="1" applyBorder="1"/>
    <xf numFmtId="0" fontId="2" fillId="0" borderId="10" xfId="0" applyFont="1" applyBorder="1" applyAlignment="1">
      <alignment vertical="center"/>
    </xf>
    <xf numFmtId="6" fontId="2" fillId="0" borderId="15" xfId="0" applyNumberFormat="1" applyFont="1" applyBorder="1"/>
    <xf numFmtId="0" fontId="2" fillId="0" borderId="15" xfId="0" applyFont="1" applyBorder="1"/>
    <xf numFmtId="0" fontId="2" fillId="0" borderId="15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6" fontId="6" fillId="0" borderId="15" xfId="0" applyNumberFormat="1" applyFont="1" applyBorder="1"/>
    <xf numFmtId="164" fontId="1" fillId="0" borderId="28" xfId="0" applyNumberFormat="1" applyFont="1" applyBorder="1" applyAlignment="1">
      <alignment horizontal="center" vertical="center" wrapText="1"/>
    </xf>
    <xf numFmtId="164" fontId="7" fillId="0" borderId="15" xfId="0" applyNumberFormat="1" applyFont="1" applyBorder="1"/>
    <xf numFmtId="6" fontId="2" fillId="0" borderId="15" xfId="0" applyNumberFormat="1" applyFont="1" applyBorder="1" applyAlignment="1">
      <alignment vertical="center"/>
    </xf>
    <xf numFmtId="0" fontId="8" fillId="0" borderId="0" xfId="0" applyFont="1"/>
    <xf numFmtId="17" fontId="8" fillId="0" borderId="0" xfId="0" applyNumberFormat="1" applyFont="1"/>
    <xf numFmtId="8" fontId="8" fillId="0" borderId="0" xfId="1" applyNumberFormat="1" applyFont="1"/>
    <xf numFmtId="164" fontId="8" fillId="0" borderId="0" xfId="0" applyNumberFormat="1" applyFont="1"/>
    <xf numFmtId="3" fontId="8" fillId="0" borderId="0" xfId="0" applyNumberFormat="1" applyFont="1"/>
    <xf numFmtId="8" fontId="8" fillId="0" borderId="0" xfId="0" applyNumberFormat="1" applyFont="1"/>
    <xf numFmtId="8" fontId="8" fillId="0" borderId="29" xfId="0" applyNumberFormat="1" applyFont="1" applyBorder="1"/>
    <xf numFmtId="165" fontId="8" fillId="0" borderId="0" xfId="0" applyNumberFormat="1" applyFont="1"/>
    <xf numFmtId="8" fontId="9" fillId="0" borderId="0" xfId="0" applyNumberFormat="1" applyFont="1"/>
    <xf numFmtId="8" fontId="6" fillId="0" borderId="15" xfId="0" applyNumberFormat="1" applyFont="1" applyBorder="1" applyAlignment="1">
      <alignment vertical="center"/>
    </xf>
    <xf numFmtId="165" fontId="7" fillId="0" borderId="15" xfId="0" applyNumberFormat="1" applyFont="1" applyBorder="1"/>
    <xf numFmtId="0" fontId="8" fillId="0" borderId="0" xfId="0" applyFont="1" applyAlignment="1">
      <alignment horizontal="right"/>
    </xf>
    <xf numFmtId="0" fontId="8" fillId="0" borderId="0" xfId="0" applyFont="1" applyAlignment="1">
      <alignment wrapText="1"/>
    </xf>
    <xf numFmtId="164" fontId="1" fillId="0" borderId="21" xfId="0" applyNumberFormat="1" applyFont="1" applyBorder="1"/>
    <xf numFmtId="164" fontId="7" fillId="0" borderId="21" xfId="0" applyNumberFormat="1" applyFont="1" applyBorder="1"/>
    <xf numFmtId="164" fontId="10" fillId="0" borderId="0" xfId="0" applyNumberFormat="1" applyFont="1" applyAlignment="1">
      <alignment horizontal="center"/>
    </xf>
    <xf numFmtId="0" fontId="2" fillId="0" borderId="18" xfId="0" applyFont="1" applyBorder="1" applyAlignment="1">
      <alignment vertical="center"/>
    </xf>
    <xf numFmtId="0" fontId="2" fillId="0" borderId="13" xfId="0" applyFont="1" applyBorder="1"/>
    <xf numFmtId="0" fontId="2" fillId="0" borderId="18" xfId="0" applyFont="1" applyBorder="1"/>
    <xf numFmtId="164" fontId="2" fillId="0" borderId="27" xfId="0" applyNumberFormat="1" applyFont="1" applyBorder="1" applyAlignment="1">
      <alignment vertical="center"/>
    </xf>
    <xf numFmtId="6" fontId="2" fillId="0" borderId="13" xfId="0" applyNumberFormat="1" applyFont="1" applyBorder="1" applyAlignment="1">
      <alignment horizontal="right"/>
    </xf>
    <xf numFmtId="8" fontId="6" fillId="0" borderId="18" xfId="0" applyNumberFormat="1" applyFont="1" applyBorder="1" applyAlignment="1">
      <alignment vertical="center"/>
    </xf>
    <xf numFmtId="164" fontId="1" fillId="0" borderId="13" xfId="0" applyNumberFormat="1" applyFont="1" applyBorder="1"/>
    <xf numFmtId="8" fontId="6" fillId="0" borderId="13" xfId="0" applyNumberFormat="1" applyFont="1" applyBorder="1" applyAlignment="1">
      <alignment vertical="center"/>
    </xf>
    <xf numFmtId="165" fontId="7" fillId="0" borderId="13" xfId="0" applyNumberFormat="1" applyFont="1" applyBorder="1"/>
    <xf numFmtId="8" fontId="6" fillId="0" borderId="18" xfId="0" applyNumberFormat="1" applyFont="1" applyBorder="1"/>
    <xf numFmtId="8" fontId="2" fillId="0" borderId="18" xfId="0" applyNumberFormat="1" applyFont="1" applyBorder="1" applyAlignment="1">
      <alignment vertical="center"/>
    </xf>
    <xf numFmtId="0" fontId="2" fillId="0" borderId="13" xfId="0" applyFont="1" applyBorder="1"/>
    <xf numFmtId="165" fontId="7" fillId="0" borderId="17" xfId="0" applyNumberFormat="1" applyFont="1" applyBorder="1"/>
    <xf numFmtId="8" fontId="2" fillId="0" borderId="13" xfId="0" applyNumberFormat="1" applyFont="1" applyBorder="1" applyAlignment="1">
      <alignment vertical="center"/>
    </xf>
    <xf numFmtId="8" fontId="6" fillId="0" borderId="13" xfId="0" applyNumberFormat="1" applyFont="1" applyBorder="1"/>
    <xf numFmtId="49" fontId="8" fillId="0" borderId="30" xfId="0" applyNumberFormat="1" applyFont="1" applyBorder="1" applyAlignment="1" applyProtection="1">
      <alignment horizontal="left" vertical="center"/>
      <protection locked="0"/>
    </xf>
    <xf numFmtId="6" fontId="6" fillId="0" borderId="13" xfId="0" applyNumberFormat="1" applyFont="1" applyBorder="1"/>
    <xf numFmtId="0" fontId="2" fillId="0" borderId="17" xfId="0" applyFont="1" applyBorder="1" applyAlignment="1">
      <alignment vertical="center"/>
    </xf>
    <xf numFmtId="0" fontId="2" fillId="0" borderId="13" xfId="0" applyFont="1" applyBorder="1"/>
    <xf numFmtId="0" fontId="2" fillId="0" borderId="17" xfId="0" applyFont="1" applyBorder="1"/>
    <xf numFmtId="164" fontId="7" fillId="0" borderId="18" xfId="0" applyNumberFormat="1" applyFont="1" applyBorder="1"/>
    <xf numFmtId="0" fontId="1" fillId="0" borderId="5" xfId="0" applyFont="1" applyBorder="1" applyAlignment="1">
      <alignment horizontal="center" vertical="center" wrapText="1"/>
    </xf>
    <xf numFmtId="6" fontId="2" fillId="0" borderId="17" xfId="0" applyNumberFormat="1" applyFont="1" applyBorder="1"/>
    <xf numFmtId="164" fontId="1" fillId="0" borderId="17" xfId="0" applyNumberFormat="1" applyFont="1" applyBorder="1"/>
    <xf numFmtId="8" fontId="2" fillId="0" borderId="17" xfId="0" applyNumberFormat="1" applyFont="1" applyBorder="1" applyAlignment="1">
      <alignment vertical="center"/>
    </xf>
    <xf numFmtId="8" fontId="6" fillId="0" borderId="17" xfId="0" applyNumberFormat="1" applyFont="1" applyBorder="1"/>
    <xf numFmtId="8" fontId="6" fillId="0" borderId="17" xfId="0" applyNumberFormat="1" applyFont="1" applyBorder="1" applyAlignment="1">
      <alignment vertical="center"/>
    </xf>
    <xf numFmtId="164" fontId="7" fillId="0" borderId="31" xfId="0" applyNumberFormat="1" applyFont="1" applyBorder="1"/>
    <xf numFmtId="164" fontId="2" fillId="0" borderId="19" xfId="1" applyNumberFormat="1" applyFont="1" applyBorder="1"/>
    <xf numFmtId="44" fontId="2" fillId="0" borderId="19" xfId="1" applyFont="1" applyBorder="1"/>
    <xf numFmtId="164" fontId="7" fillId="0" borderId="13" xfId="0" applyNumberFormat="1" applyFont="1" applyBorder="1"/>
    <xf numFmtId="0" fontId="2" fillId="0" borderId="32" xfId="0" applyFont="1" applyBorder="1" applyAlignment="1">
      <alignment vertical="center"/>
    </xf>
    <xf numFmtId="6" fontId="6" fillId="0" borderId="13" xfId="0" applyNumberFormat="1" applyFont="1" applyBorder="1" applyAlignment="1">
      <alignment vertical="center"/>
    </xf>
    <xf numFmtId="8" fontId="6" fillId="0" borderId="13" xfId="1" applyNumberFormat="1" applyFont="1" applyBorder="1" applyAlignment="1">
      <alignment vertical="center"/>
    </xf>
    <xf numFmtId="0" fontId="2" fillId="0" borderId="13" xfId="0" applyFont="1" applyBorder="1"/>
    <xf numFmtId="0" fontId="2" fillId="0" borderId="14" xfId="0" applyFont="1" applyBorder="1"/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" fillId="0" borderId="12" xfId="0" applyFont="1" applyBorder="1"/>
    <xf numFmtId="0" fontId="2" fillId="0" borderId="12" xfId="0" applyFont="1" applyBorder="1"/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1" fillId="0" borderId="13" xfId="0" applyFont="1" applyBorder="1"/>
    <xf numFmtId="0" fontId="1" fillId="0" borderId="14" xfId="0" applyFont="1" applyBorder="1"/>
    <xf numFmtId="0" fontId="11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803CF-1223-4A4B-9F8D-805986F4B9B8}">
  <sheetPr>
    <pageSetUpPr fitToPage="1"/>
  </sheetPr>
  <dimension ref="A1:G37"/>
  <sheetViews>
    <sheetView workbookViewId="0">
      <selection activeCell="F2" sqref="F2:F27"/>
    </sheetView>
  </sheetViews>
  <sheetFormatPr defaultRowHeight="12.75" x14ac:dyDescent="0.2"/>
  <cols>
    <col min="1" max="5" width="9.140625" style="17"/>
    <col min="6" max="6" width="14" style="24" customWidth="1"/>
    <col min="7" max="7" width="56.85546875" style="17" customWidth="1"/>
    <col min="8" max="16384" width="9.140625" style="17"/>
  </cols>
  <sheetData>
    <row r="1" spans="1:7" ht="33" customHeight="1" thickBot="1" x14ac:dyDescent="0.25">
      <c r="A1" s="103" t="s">
        <v>0</v>
      </c>
      <c r="B1" s="104"/>
      <c r="C1" s="104"/>
      <c r="D1" s="104"/>
      <c r="E1" s="105"/>
      <c r="F1" s="1" t="s">
        <v>41</v>
      </c>
      <c r="G1" s="2" t="s">
        <v>1</v>
      </c>
    </row>
    <row r="2" spans="1:7" ht="15.95" customHeight="1" x14ac:dyDescent="0.2">
      <c r="A2" s="4" t="s">
        <v>2</v>
      </c>
      <c r="B2" s="106" t="s">
        <v>3</v>
      </c>
      <c r="C2" s="107"/>
      <c r="D2" s="107"/>
      <c r="E2" s="108"/>
      <c r="F2" s="5">
        <v>18483</v>
      </c>
      <c r="G2" s="6" t="s">
        <v>4</v>
      </c>
    </row>
    <row r="3" spans="1:7" ht="15.95" customHeight="1" x14ac:dyDescent="0.2">
      <c r="A3" s="7" t="s">
        <v>5</v>
      </c>
      <c r="B3" s="101" t="s">
        <v>6</v>
      </c>
      <c r="C3" s="101"/>
      <c r="D3" s="101"/>
      <c r="E3" s="102"/>
      <c r="F3" s="8">
        <v>13000</v>
      </c>
      <c r="G3" s="9" t="s">
        <v>7</v>
      </c>
    </row>
    <row r="4" spans="1:7" ht="15.95" customHeight="1" x14ac:dyDescent="0.2">
      <c r="A4" s="7" t="s">
        <v>8</v>
      </c>
      <c r="B4" s="101" t="s">
        <v>9</v>
      </c>
      <c r="C4" s="101"/>
      <c r="D4" s="101"/>
      <c r="E4" s="102"/>
      <c r="F4" s="8">
        <v>17750</v>
      </c>
      <c r="G4" s="9" t="s">
        <v>10</v>
      </c>
    </row>
    <row r="5" spans="1:7" ht="15.95" customHeight="1" x14ac:dyDescent="0.25">
      <c r="A5" s="109" t="s">
        <v>11</v>
      </c>
      <c r="B5" s="101"/>
      <c r="C5" s="101"/>
      <c r="D5" s="101"/>
      <c r="E5" s="102"/>
      <c r="F5" s="10">
        <f>SUM(F2:F4)</f>
        <v>49233</v>
      </c>
      <c r="G5" s="9"/>
    </row>
    <row r="6" spans="1:7" ht="15.95" customHeight="1" x14ac:dyDescent="0.2">
      <c r="A6" s="110" t="s">
        <v>12</v>
      </c>
      <c r="B6" s="101"/>
      <c r="C6" s="101"/>
      <c r="D6" s="101"/>
      <c r="E6" s="102"/>
      <c r="F6" s="8"/>
      <c r="G6" s="9"/>
    </row>
    <row r="7" spans="1:7" ht="15.95" customHeight="1" x14ac:dyDescent="0.25">
      <c r="A7" s="109" t="s">
        <v>13</v>
      </c>
      <c r="B7" s="101"/>
      <c r="C7" s="101"/>
      <c r="D7" s="101"/>
      <c r="E7" s="102"/>
      <c r="F7" s="8"/>
      <c r="G7" s="9"/>
    </row>
    <row r="8" spans="1:7" ht="15.95" customHeight="1" x14ac:dyDescent="0.2">
      <c r="A8" s="11" t="s">
        <v>14</v>
      </c>
      <c r="B8" s="101" t="s">
        <v>15</v>
      </c>
      <c r="C8" s="101"/>
      <c r="D8" s="101"/>
      <c r="E8" s="102"/>
      <c r="F8" s="8">
        <v>2325</v>
      </c>
      <c r="G8" s="9"/>
    </row>
    <row r="9" spans="1:7" ht="15.95" customHeight="1" x14ac:dyDescent="0.2">
      <c r="A9" s="12" t="s">
        <v>16</v>
      </c>
      <c r="B9" s="111" t="s">
        <v>17</v>
      </c>
      <c r="C9" s="112"/>
      <c r="D9" s="112"/>
      <c r="E9" s="113"/>
      <c r="F9" s="13">
        <v>8600</v>
      </c>
      <c r="G9" s="14" t="s">
        <v>42</v>
      </c>
    </row>
    <row r="10" spans="1:7" ht="15.95" customHeight="1" x14ac:dyDescent="0.2">
      <c r="A10" s="11" t="s">
        <v>18</v>
      </c>
      <c r="B10" s="101" t="s">
        <v>19</v>
      </c>
      <c r="C10" s="101"/>
      <c r="D10" s="101"/>
      <c r="E10" s="102"/>
      <c r="F10" s="8">
        <v>200</v>
      </c>
      <c r="G10" s="9"/>
    </row>
    <row r="11" spans="1:7" ht="15.95" customHeight="1" x14ac:dyDescent="0.2">
      <c r="A11" s="11" t="s">
        <v>20</v>
      </c>
      <c r="B11" s="101" t="s">
        <v>21</v>
      </c>
      <c r="C11" s="101"/>
      <c r="D11" s="101"/>
      <c r="E11" s="102"/>
      <c r="F11" s="8">
        <v>100</v>
      </c>
      <c r="G11" s="15"/>
    </row>
    <row r="12" spans="1:7" ht="15.95" customHeight="1" x14ac:dyDescent="0.2">
      <c r="A12" s="11" t="s">
        <v>22</v>
      </c>
      <c r="B12" s="101" t="s">
        <v>23</v>
      </c>
      <c r="C12" s="101"/>
      <c r="D12" s="101"/>
      <c r="E12" s="102"/>
      <c r="F12" s="8">
        <v>1500</v>
      </c>
      <c r="G12" s="9" t="s">
        <v>43</v>
      </c>
    </row>
    <row r="13" spans="1:7" s="3" customFormat="1" ht="15.95" customHeight="1" x14ac:dyDescent="0.2">
      <c r="A13" s="12" t="s">
        <v>24</v>
      </c>
      <c r="B13" s="111" t="s">
        <v>25</v>
      </c>
      <c r="C13" s="112"/>
      <c r="D13" s="112"/>
      <c r="E13" s="113"/>
      <c r="F13" s="13">
        <f>F5-SUM(F8:F12)-SUM(F17:F20)-F26-SUM(F14:F16)</f>
        <v>25028</v>
      </c>
      <c r="G13" s="16"/>
    </row>
    <row r="14" spans="1:7" ht="15.95" customHeight="1" x14ac:dyDescent="0.2">
      <c r="A14" s="12">
        <v>4567</v>
      </c>
      <c r="B14" s="26"/>
      <c r="C14" s="27" t="s">
        <v>46</v>
      </c>
      <c r="D14" s="27"/>
      <c r="E14" s="28"/>
      <c r="F14" s="13">
        <v>4000</v>
      </c>
      <c r="G14" s="29" t="s">
        <v>49</v>
      </c>
    </row>
    <row r="15" spans="1:7" ht="15.95" customHeight="1" x14ac:dyDescent="0.2">
      <c r="A15" s="12">
        <v>4562</v>
      </c>
      <c r="B15" s="26"/>
      <c r="C15" s="27" t="s">
        <v>47</v>
      </c>
      <c r="D15" s="27"/>
      <c r="E15" s="28"/>
      <c r="F15" s="13">
        <v>0</v>
      </c>
      <c r="G15" s="29"/>
    </row>
    <row r="16" spans="1:7" ht="15.95" customHeight="1" x14ac:dyDescent="0.2">
      <c r="A16" s="12">
        <v>4564</v>
      </c>
      <c r="B16" s="26"/>
      <c r="C16" s="27" t="s">
        <v>48</v>
      </c>
      <c r="D16" s="27"/>
      <c r="E16" s="28"/>
      <c r="F16" s="13">
        <v>150</v>
      </c>
      <c r="G16" s="29" t="s">
        <v>50</v>
      </c>
    </row>
    <row r="17" spans="1:7" s="3" customFormat="1" ht="15.95" customHeight="1" x14ac:dyDescent="0.2">
      <c r="A17" s="11" t="s">
        <v>26</v>
      </c>
      <c r="B17" s="101" t="s">
        <v>27</v>
      </c>
      <c r="C17" s="101"/>
      <c r="D17" s="101"/>
      <c r="E17" s="102"/>
      <c r="F17" s="8">
        <v>30</v>
      </c>
      <c r="G17" s="9"/>
    </row>
    <row r="18" spans="1:7" s="3" customFormat="1" ht="15.95" customHeight="1" x14ac:dyDescent="0.2">
      <c r="A18" s="11">
        <v>4305</v>
      </c>
      <c r="B18" s="101" t="s">
        <v>28</v>
      </c>
      <c r="C18" s="101"/>
      <c r="D18" s="101"/>
      <c r="E18" s="102"/>
      <c r="F18" s="8">
        <v>0</v>
      </c>
      <c r="G18" s="9" t="s">
        <v>51</v>
      </c>
    </row>
    <row r="19" spans="1:7" s="3" customFormat="1" ht="15.95" customHeight="1" x14ac:dyDescent="0.2">
      <c r="A19" s="11" t="s">
        <v>29</v>
      </c>
      <c r="B19" s="101" t="s">
        <v>30</v>
      </c>
      <c r="C19" s="101"/>
      <c r="D19" s="101"/>
      <c r="E19" s="102"/>
      <c r="F19" s="8">
        <v>100</v>
      </c>
      <c r="G19" s="9"/>
    </row>
    <row r="20" spans="1:7" ht="15.95" customHeight="1" x14ac:dyDescent="0.2">
      <c r="A20" s="11" t="s">
        <v>31</v>
      </c>
      <c r="B20" s="117" t="s">
        <v>32</v>
      </c>
      <c r="C20" s="118"/>
      <c r="D20" s="118"/>
      <c r="E20" s="119"/>
      <c r="F20" s="8">
        <v>200</v>
      </c>
      <c r="G20" s="9" t="s">
        <v>33</v>
      </c>
    </row>
    <row r="21" spans="1:7" ht="15.95" customHeight="1" x14ac:dyDescent="0.25">
      <c r="A21" s="109" t="s">
        <v>34</v>
      </c>
      <c r="B21" s="120"/>
      <c r="C21" s="120"/>
      <c r="D21" s="120"/>
      <c r="E21" s="121"/>
      <c r="F21" s="10">
        <f>SUM(F8:F20)</f>
        <v>42233</v>
      </c>
      <c r="G21" s="18"/>
    </row>
    <row r="22" spans="1:7" ht="15.95" customHeight="1" x14ac:dyDescent="0.25">
      <c r="A22" s="109" t="s">
        <v>35</v>
      </c>
      <c r="B22" s="101"/>
      <c r="C22" s="101"/>
      <c r="D22" s="101"/>
      <c r="E22" s="102"/>
      <c r="F22" s="8"/>
      <c r="G22" s="9"/>
    </row>
    <row r="23" spans="1:7" ht="15.95" customHeight="1" x14ac:dyDescent="0.2">
      <c r="A23" s="19">
        <v>7700</v>
      </c>
      <c r="B23" s="101" t="s">
        <v>36</v>
      </c>
      <c r="C23" s="101"/>
      <c r="D23" s="101"/>
      <c r="E23" s="102"/>
      <c r="F23" s="8">
        <v>1000</v>
      </c>
      <c r="G23" s="9"/>
    </row>
    <row r="24" spans="1:7" ht="15.95" customHeight="1" x14ac:dyDescent="0.2">
      <c r="A24" s="11">
        <v>7802</v>
      </c>
      <c r="B24" s="117" t="s">
        <v>37</v>
      </c>
      <c r="C24" s="118"/>
      <c r="D24" s="118"/>
      <c r="E24" s="119"/>
      <c r="F24" s="8">
        <v>5000</v>
      </c>
      <c r="G24" s="9" t="s">
        <v>44</v>
      </c>
    </row>
    <row r="25" spans="1:7" ht="15.95" customHeight="1" x14ac:dyDescent="0.2">
      <c r="A25" s="11">
        <v>7803</v>
      </c>
      <c r="B25" s="117" t="s">
        <v>38</v>
      </c>
      <c r="C25" s="118"/>
      <c r="D25" s="118"/>
      <c r="E25" s="119"/>
      <c r="F25" s="8">
        <v>1000</v>
      </c>
      <c r="G25" s="9" t="s">
        <v>45</v>
      </c>
    </row>
    <row r="26" spans="1:7" ht="15.95" customHeight="1" x14ac:dyDescent="0.25">
      <c r="A26" s="109" t="s">
        <v>39</v>
      </c>
      <c r="B26" s="120"/>
      <c r="C26" s="120"/>
      <c r="D26" s="101"/>
      <c r="E26" s="102"/>
      <c r="F26" s="10">
        <f>SUM(F23:F25)</f>
        <v>7000</v>
      </c>
      <c r="G26" s="18"/>
    </row>
    <row r="27" spans="1:7" s="22" customFormat="1" ht="15.95" customHeight="1" thickBot="1" x14ac:dyDescent="0.3">
      <c r="A27" s="114" t="s">
        <v>40</v>
      </c>
      <c r="B27" s="115"/>
      <c r="C27" s="115"/>
      <c r="D27" s="115"/>
      <c r="E27" s="116"/>
      <c r="F27" s="20">
        <f>+F26+F21</f>
        <v>49233</v>
      </c>
      <c r="G27" s="21"/>
    </row>
    <row r="28" spans="1:7" ht="13.5" thickTop="1" x14ac:dyDescent="0.2">
      <c r="F28" s="23"/>
    </row>
    <row r="29" spans="1:7" x14ac:dyDescent="0.2">
      <c r="A29" s="22"/>
      <c r="B29" s="22"/>
      <c r="C29" s="22"/>
      <c r="D29" s="22"/>
      <c r="E29" s="22"/>
    </row>
    <row r="30" spans="1:7" x14ac:dyDescent="0.2">
      <c r="A30" s="22"/>
      <c r="B30" s="22"/>
      <c r="C30" s="22"/>
      <c r="D30" s="22"/>
      <c r="E30" s="22"/>
    </row>
    <row r="32" spans="1:7" x14ac:dyDescent="0.2">
      <c r="F32" s="25"/>
      <c r="G32" s="22"/>
    </row>
    <row r="33" spans="1:7" ht="10.5" customHeight="1" x14ac:dyDescent="0.2"/>
    <row r="34" spans="1:7" hidden="1" x14ac:dyDescent="0.2"/>
    <row r="36" spans="1:7" s="22" customFormat="1" x14ac:dyDescent="0.2">
      <c r="A36" s="17"/>
      <c r="B36" s="17"/>
      <c r="C36" s="17"/>
      <c r="D36" s="17"/>
      <c r="E36" s="17"/>
      <c r="F36" s="24"/>
      <c r="G36" s="17"/>
    </row>
    <row r="37" spans="1:7" s="22" customFormat="1" x14ac:dyDescent="0.2">
      <c r="A37" s="17"/>
      <c r="B37" s="17"/>
      <c r="C37" s="17"/>
      <c r="D37" s="17"/>
      <c r="E37" s="17"/>
      <c r="F37" s="24"/>
      <c r="G37" s="17"/>
    </row>
  </sheetData>
  <mergeCells count="24">
    <mergeCell ref="A27:E27"/>
    <mergeCell ref="B13:E13"/>
    <mergeCell ref="B17:E17"/>
    <mergeCell ref="B18:E18"/>
    <mergeCell ref="B19:E19"/>
    <mergeCell ref="B20:E20"/>
    <mergeCell ref="A21:E21"/>
    <mergeCell ref="A22:E22"/>
    <mergeCell ref="B23:E23"/>
    <mergeCell ref="B24:E24"/>
    <mergeCell ref="B25:E25"/>
    <mergeCell ref="A26:E26"/>
    <mergeCell ref="B12:E12"/>
    <mergeCell ref="A1:E1"/>
    <mergeCell ref="B2:E2"/>
    <mergeCell ref="B3:E3"/>
    <mergeCell ref="B4:E4"/>
    <mergeCell ref="A5:E5"/>
    <mergeCell ref="A6:E6"/>
    <mergeCell ref="A7:E7"/>
    <mergeCell ref="B8:E8"/>
    <mergeCell ref="B9:E9"/>
    <mergeCell ref="B10:E10"/>
    <mergeCell ref="B11:E11"/>
  </mergeCells>
  <pageMargins left="0.7" right="0.7" top="0.75" bottom="0.75" header="0.3" footer="0.3"/>
  <pageSetup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35A00-B763-420B-83D6-312982F52453}">
  <sheetPr>
    <pageSetUpPr fitToPage="1"/>
  </sheetPr>
  <dimension ref="A1:I37"/>
  <sheetViews>
    <sheetView workbookViewId="0">
      <selection activeCell="H1" sqref="H1:H1048576"/>
    </sheetView>
  </sheetViews>
  <sheetFormatPr defaultRowHeight="12.75" x14ac:dyDescent="0.2"/>
  <cols>
    <col min="1" max="5" width="9.140625" style="17"/>
    <col min="6" max="6" width="14.28515625" style="17" customWidth="1"/>
    <col min="7" max="7" width="13.5703125" style="17" customWidth="1"/>
    <col min="8" max="8" width="14" style="24" customWidth="1"/>
    <col min="9" max="9" width="56.85546875" style="17" customWidth="1"/>
    <col min="10" max="16384" width="9.140625" style="17"/>
  </cols>
  <sheetData>
    <row r="1" spans="1:9" ht="33" customHeight="1" thickBot="1" x14ac:dyDescent="0.25">
      <c r="A1" s="103" t="s">
        <v>0</v>
      </c>
      <c r="B1" s="104"/>
      <c r="C1" s="104"/>
      <c r="D1" s="104"/>
      <c r="E1" s="105"/>
      <c r="F1" s="1" t="s">
        <v>41</v>
      </c>
      <c r="G1" s="40" t="s">
        <v>52</v>
      </c>
      <c r="H1" s="1" t="s">
        <v>53</v>
      </c>
      <c r="I1" s="2" t="s">
        <v>1</v>
      </c>
    </row>
    <row r="2" spans="1:9" ht="15.95" customHeight="1" x14ac:dyDescent="0.2">
      <c r="A2" s="4" t="s">
        <v>2</v>
      </c>
      <c r="B2" s="106" t="s">
        <v>3</v>
      </c>
      <c r="C2" s="107"/>
      <c r="D2" s="107"/>
      <c r="E2" s="108"/>
      <c r="F2" s="5">
        <v>18483</v>
      </c>
      <c r="G2" s="37"/>
      <c r="H2" s="8">
        <f>F2+G2</f>
        <v>18483</v>
      </c>
      <c r="I2" s="6" t="s">
        <v>4</v>
      </c>
    </row>
    <row r="3" spans="1:9" ht="15.95" customHeight="1" x14ac:dyDescent="0.2">
      <c r="A3" s="7" t="s">
        <v>5</v>
      </c>
      <c r="B3" s="101" t="s">
        <v>6</v>
      </c>
      <c r="C3" s="101"/>
      <c r="D3" s="101"/>
      <c r="E3" s="102"/>
      <c r="F3" s="8">
        <v>13000</v>
      </c>
      <c r="G3" s="38">
        <v>1630</v>
      </c>
      <c r="H3" s="8">
        <f>F3+G3</f>
        <v>14630</v>
      </c>
      <c r="I3" s="9" t="s">
        <v>7</v>
      </c>
    </row>
    <row r="4" spans="1:9" ht="15.95" customHeight="1" x14ac:dyDescent="0.2">
      <c r="A4" s="7" t="s">
        <v>8</v>
      </c>
      <c r="B4" s="101" t="s">
        <v>9</v>
      </c>
      <c r="C4" s="101"/>
      <c r="D4" s="101"/>
      <c r="E4" s="102"/>
      <c r="F4" s="8">
        <v>17750</v>
      </c>
      <c r="G4" s="30"/>
      <c r="H4" s="8">
        <f t="shared" ref="H4:H5" si="0">F4+G4</f>
        <v>17750</v>
      </c>
      <c r="I4" s="9" t="s">
        <v>10</v>
      </c>
    </row>
    <row r="5" spans="1:9" ht="15.95" customHeight="1" x14ac:dyDescent="0.25">
      <c r="A5" s="109" t="s">
        <v>11</v>
      </c>
      <c r="B5" s="101"/>
      <c r="C5" s="101"/>
      <c r="D5" s="101"/>
      <c r="E5" s="102"/>
      <c r="F5" s="10">
        <f>SUM(F2:F4)</f>
        <v>49233</v>
      </c>
      <c r="G5" s="10">
        <f>SUM(G2:G4)</f>
        <v>1630</v>
      </c>
      <c r="H5" s="10">
        <f t="shared" si="0"/>
        <v>50863</v>
      </c>
      <c r="I5" s="9"/>
    </row>
    <row r="6" spans="1:9" ht="15.95" customHeight="1" x14ac:dyDescent="0.2">
      <c r="A6" s="110" t="s">
        <v>12</v>
      </c>
      <c r="B6" s="101"/>
      <c r="C6" s="101"/>
      <c r="D6" s="101"/>
      <c r="E6" s="102"/>
      <c r="F6" s="8"/>
      <c r="G6" s="30"/>
      <c r="H6" s="8"/>
      <c r="I6" s="9"/>
    </row>
    <row r="7" spans="1:9" ht="15.95" customHeight="1" x14ac:dyDescent="0.25">
      <c r="A7" s="109" t="s">
        <v>13</v>
      </c>
      <c r="B7" s="101"/>
      <c r="C7" s="101"/>
      <c r="D7" s="101"/>
      <c r="E7" s="102"/>
      <c r="F7" s="8"/>
      <c r="G7" s="30"/>
      <c r="H7" s="8"/>
      <c r="I7" s="9"/>
    </row>
    <row r="8" spans="1:9" ht="15.95" customHeight="1" x14ac:dyDescent="0.2">
      <c r="A8" s="11" t="s">
        <v>14</v>
      </c>
      <c r="B8" s="101" t="s">
        <v>15</v>
      </c>
      <c r="C8" s="101"/>
      <c r="D8" s="101"/>
      <c r="E8" s="102"/>
      <c r="F8" s="8">
        <v>2325</v>
      </c>
      <c r="G8" s="30"/>
      <c r="H8" s="8">
        <f t="shared" ref="H8:H27" si="1">F8+G8</f>
        <v>2325</v>
      </c>
      <c r="I8" s="9"/>
    </row>
    <row r="9" spans="1:9" ht="15.95" customHeight="1" x14ac:dyDescent="0.2">
      <c r="A9" s="12" t="s">
        <v>16</v>
      </c>
      <c r="B9" s="111" t="s">
        <v>17</v>
      </c>
      <c r="C9" s="112"/>
      <c r="D9" s="112"/>
      <c r="E9" s="113"/>
      <c r="F9" s="13">
        <v>8600</v>
      </c>
      <c r="G9" s="39"/>
      <c r="H9" s="8">
        <f t="shared" si="1"/>
        <v>8600</v>
      </c>
      <c r="I9" s="14" t="s">
        <v>42</v>
      </c>
    </row>
    <row r="10" spans="1:9" ht="15.95" customHeight="1" x14ac:dyDescent="0.2">
      <c r="A10" s="11" t="s">
        <v>18</v>
      </c>
      <c r="B10" s="101" t="s">
        <v>19</v>
      </c>
      <c r="C10" s="101"/>
      <c r="D10" s="101"/>
      <c r="E10" s="102"/>
      <c r="F10" s="8">
        <v>200</v>
      </c>
      <c r="G10" s="30"/>
      <c r="H10" s="8">
        <f t="shared" si="1"/>
        <v>200</v>
      </c>
      <c r="I10" s="9"/>
    </row>
    <row r="11" spans="1:9" ht="15.95" customHeight="1" x14ac:dyDescent="0.2">
      <c r="A11" s="11" t="s">
        <v>20</v>
      </c>
      <c r="B11" s="101" t="s">
        <v>21</v>
      </c>
      <c r="C11" s="101"/>
      <c r="D11" s="101"/>
      <c r="E11" s="102"/>
      <c r="F11" s="8">
        <v>100</v>
      </c>
      <c r="G11" s="30"/>
      <c r="H11" s="8">
        <f t="shared" si="1"/>
        <v>100</v>
      </c>
      <c r="I11" s="15"/>
    </row>
    <row r="12" spans="1:9" ht="15.95" customHeight="1" x14ac:dyDescent="0.2">
      <c r="A12" s="11" t="s">
        <v>22</v>
      </c>
      <c r="B12" s="101" t="s">
        <v>23</v>
      </c>
      <c r="C12" s="101"/>
      <c r="D12" s="101"/>
      <c r="E12" s="102"/>
      <c r="F12" s="8">
        <v>1500</v>
      </c>
      <c r="G12" s="30"/>
      <c r="H12" s="8">
        <f t="shared" si="1"/>
        <v>1500</v>
      </c>
      <c r="I12" s="9" t="s">
        <v>43</v>
      </c>
    </row>
    <row r="13" spans="1:9" s="3" customFormat="1" ht="15.95" customHeight="1" x14ac:dyDescent="0.2">
      <c r="A13" s="12" t="s">
        <v>24</v>
      </c>
      <c r="B13" s="111" t="s">
        <v>25</v>
      </c>
      <c r="C13" s="112"/>
      <c r="D13" s="112"/>
      <c r="E13" s="113"/>
      <c r="F13" s="13">
        <f>F5-SUM(F8:F12)-SUM(F17:F20)-F26-SUM(F14:F16)</f>
        <v>25028</v>
      </c>
      <c r="G13" s="38">
        <v>1630</v>
      </c>
      <c r="H13" s="8">
        <f t="shared" si="1"/>
        <v>26658</v>
      </c>
      <c r="I13" s="16"/>
    </row>
    <row r="14" spans="1:9" ht="15.95" customHeight="1" x14ac:dyDescent="0.2">
      <c r="A14" s="12">
        <v>4567</v>
      </c>
      <c r="B14" s="31"/>
      <c r="C14" s="32" t="s">
        <v>46</v>
      </c>
      <c r="D14" s="32"/>
      <c r="E14" s="33"/>
      <c r="F14" s="13">
        <v>4000</v>
      </c>
      <c r="G14" s="39"/>
      <c r="H14" s="8">
        <f t="shared" si="1"/>
        <v>4000</v>
      </c>
      <c r="I14" s="29" t="s">
        <v>49</v>
      </c>
    </row>
    <row r="15" spans="1:9" ht="15.95" customHeight="1" x14ac:dyDescent="0.2">
      <c r="A15" s="12">
        <v>4562</v>
      </c>
      <c r="B15" s="31"/>
      <c r="C15" s="32" t="s">
        <v>47</v>
      </c>
      <c r="D15" s="32"/>
      <c r="E15" s="33"/>
      <c r="F15" s="13">
        <v>0</v>
      </c>
      <c r="G15" s="39"/>
      <c r="H15" s="8">
        <f t="shared" si="1"/>
        <v>0</v>
      </c>
      <c r="I15" s="29"/>
    </row>
    <row r="16" spans="1:9" ht="15.95" customHeight="1" x14ac:dyDescent="0.2">
      <c r="A16" s="12">
        <v>4564</v>
      </c>
      <c r="B16" s="31"/>
      <c r="C16" s="32" t="s">
        <v>48</v>
      </c>
      <c r="D16" s="32"/>
      <c r="E16" s="33"/>
      <c r="F16" s="13">
        <v>150</v>
      </c>
      <c r="G16" s="39"/>
      <c r="H16" s="8">
        <f t="shared" si="1"/>
        <v>150</v>
      </c>
      <c r="I16" s="29" t="s">
        <v>50</v>
      </c>
    </row>
    <row r="17" spans="1:9" s="3" customFormat="1" ht="15.95" customHeight="1" x14ac:dyDescent="0.2">
      <c r="A17" s="11" t="s">
        <v>26</v>
      </c>
      <c r="B17" s="101" t="s">
        <v>27</v>
      </c>
      <c r="C17" s="101"/>
      <c r="D17" s="101"/>
      <c r="E17" s="102"/>
      <c r="F17" s="8">
        <v>30</v>
      </c>
      <c r="G17" s="30"/>
      <c r="H17" s="8">
        <f t="shared" si="1"/>
        <v>30</v>
      </c>
      <c r="I17" s="9"/>
    </row>
    <row r="18" spans="1:9" s="3" customFormat="1" ht="15.95" customHeight="1" x14ac:dyDescent="0.2">
      <c r="A18" s="11">
        <v>4305</v>
      </c>
      <c r="B18" s="101" t="s">
        <v>28</v>
      </c>
      <c r="C18" s="101"/>
      <c r="D18" s="101"/>
      <c r="E18" s="102"/>
      <c r="F18" s="8">
        <v>0</v>
      </c>
      <c r="G18" s="30"/>
      <c r="H18" s="8">
        <f t="shared" si="1"/>
        <v>0</v>
      </c>
      <c r="I18" s="9" t="s">
        <v>51</v>
      </c>
    </row>
    <row r="19" spans="1:9" s="3" customFormat="1" ht="15.95" customHeight="1" x14ac:dyDescent="0.2">
      <c r="A19" s="11" t="s">
        <v>29</v>
      </c>
      <c r="B19" s="101" t="s">
        <v>30</v>
      </c>
      <c r="C19" s="101"/>
      <c r="D19" s="101"/>
      <c r="E19" s="102"/>
      <c r="F19" s="8">
        <v>100</v>
      </c>
      <c r="G19" s="30"/>
      <c r="H19" s="8">
        <f t="shared" si="1"/>
        <v>100</v>
      </c>
      <c r="I19" s="9"/>
    </row>
    <row r="20" spans="1:9" ht="15.95" customHeight="1" x14ac:dyDescent="0.2">
      <c r="A20" s="11" t="s">
        <v>31</v>
      </c>
      <c r="B20" s="117" t="s">
        <v>32</v>
      </c>
      <c r="C20" s="118"/>
      <c r="D20" s="118"/>
      <c r="E20" s="119"/>
      <c r="F20" s="8">
        <v>200</v>
      </c>
      <c r="G20" s="30"/>
      <c r="H20" s="8">
        <f t="shared" si="1"/>
        <v>200</v>
      </c>
      <c r="I20" s="9" t="s">
        <v>33</v>
      </c>
    </row>
    <row r="21" spans="1:9" ht="15.95" customHeight="1" x14ac:dyDescent="0.25">
      <c r="A21" s="109" t="s">
        <v>34</v>
      </c>
      <c r="B21" s="120"/>
      <c r="C21" s="120"/>
      <c r="D21" s="120"/>
      <c r="E21" s="121"/>
      <c r="F21" s="10">
        <f>SUM(F8:F20)</f>
        <v>42233</v>
      </c>
      <c r="G21" s="10">
        <f>SUM(G8:G20)</f>
        <v>1630</v>
      </c>
      <c r="H21" s="10">
        <f t="shared" si="1"/>
        <v>43863</v>
      </c>
      <c r="I21" s="18"/>
    </row>
    <row r="22" spans="1:9" ht="15.95" customHeight="1" x14ac:dyDescent="0.25">
      <c r="A22" s="109" t="s">
        <v>35</v>
      </c>
      <c r="B22" s="101"/>
      <c r="C22" s="101"/>
      <c r="D22" s="101"/>
      <c r="E22" s="102"/>
      <c r="F22" s="8"/>
      <c r="G22" s="30"/>
      <c r="H22" s="8">
        <f t="shared" si="1"/>
        <v>0</v>
      </c>
      <c r="I22" s="9"/>
    </row>
    <row r="23" spans="1:9" ht="15.95" customHeight="1" x14ac:dyDescent="0.2">
      <c r="A23" s="19">
        <v>7700</v>
      </c>
      <c r="B23" s="101" t="s">
        <v>36</v>
      </c>
      <c r="C23" s="101"/>
      <c r="D23" s="101"/>
      <c r="E23" s="102"/>
      <c r="F23" s="8">
        <v>1000</v>
      </c>
      <c r="G23" s="30"/>
      <c r="H23" s="8">
        <f t="shared" si="1"/>
        <v>1000</v>
      </c>
      <c r="I23" s="9"/>
    </row>
    <row r="24" spans="1:9" ht="15.95" customHeight="1" x14ac:dyDescent="0.2">
      <c r="A24" s="11">
        <v>7802</v>
      </c>
      <c r="B24" s="117" t="s">
        <v>37</v>
      </c>
      <c r="C24" s="118"/>
      <c r="D24" s="118"/>
      <c r="E24" s="119"/>
      <c r="F24" s="8">
        <v>5000</v>
      </c>
      <c r="G24" s="30"/>
      <c r="H24" s="8">
        <f t="shared" si="1"/>
        <v>5000</v>
      </c>
      <c r="I24" s="9" t="s">
        <v>44</v>
      </c>
    </row>
    <row r="25" spans="1:9" ht="15.95" customHeight="1" x14ac:dyDescent="0.2">
      <c r="A25" s="11">
        <v>7803</v>
      </c>
      <c r="B25" s="117" t="s">
        <v>38</v>
      </c>
      <c r="C25" s="118"/>
      <c r="D25" s="118"/>
      <c r="E25" s="119"/>
      <c r="F25" s="8">
        <v>1000</v>
      </c>
      <c r="G25" s="30"/>
      <c r="H25" s="8">
        <f t="shared" si="1"/>
        <v>1000</v>
      </c>
      <c r="I25" s="9" t="s">
        <v>45</v>
      </c>
    </row>
    <row r="26" spans="1:9" ht="15.95" customHeight="1" x14ac:dyDescent="0.25">
      <c r="A26" s="109" t="s">
        <v>39</v>
      </c>
      <c r="B26" s="120"/>
      <c r="C26" s="120"/>
      <c r="D26" s="101"/>
      <c r="E26" s="102"/>
      <c r="F26" s="10">
        <f>SUM(F23:F25)</f>
        <v>7000</v>
      </c>
      <c r="G26" s="30"/>
      <c r="H26" s="10">
        <f t="shared" si="1"/>
        <v>7000</v>
      </c>
      <c r="I26" s="18"/>
    </row>
    <row r="27" spans="1:9" s="22" customFormat="1" ht="15.95" customHeight="1" thickBot="1" x14ac:dyDescent="0.3">
      <c r="A27" s="114" t="s">
        <v>40</v>
      </c>
      <c r="B27" s="115"/>
      <c r="C27" s="115"/>
      <c r="D27" s="115"/>
      <c r="E27" s="116"/>
      <c r="F27" s="20">
        <f>+F26+F21</f>
        <v>49233</v>
      </c>
      <c r="G27" s="34"/>
      <c r="H27" s="10">
        <f t="shared" si="1"/>
        <v>49233</v>
      </c>
      <c r="I27" s="21"/>
    </row>
    <row r="28" spans="1:9" ht="13.5" thickTop="1" x14ac:dyDescent="0.2">
      <c r="H28" s="23"/>
    </row>
    <row r="29" spans="1:9" x14ac:dyDescent="0.2">
      <c r="A29" s="22"/>
      <c r="B29" s="22"/>
      <c r="C29" s="22"/>
      <c r="D29" s="22"/>
      <c r="E29" s="22"/>
      <c r="F29" s="22"/>
      <c r="G29" s="22"/>
    </row>
    <row r="30" spans="1:9" x14ac:dyDescent="0.2">
      <c r="A30" s="22"/>
      <c r="B30" s="22"/>
      <c r="C30" s="22"/>
      <c r="D30" s="22"/>
      <c r="E30" s="22"/>
      <c r="F30" s="22"/>
      <c r="G30" s="22"/>
    </row>
    <row r="32" spans="1:9" x14ac:dyDescent="0.2">
      <c r="H32" s="25"/>
      <c r="I32" s="22"/>
    </row>
    <row r="33" spans="1:9" ht="10.5" customHeight="1" x14ac:dyDescent="0.2"/>
    <row r="34" spans="1:9" hidden="1" x14ac:dyDescent="0.2"/>
    <row r="36" spans="1:9" s="22" customFormat="1" x14ac:dyDescent="0.2">
      <c r="A36" s="17"/>
      <c r="B36" s="17"/>
      <c r="C36" s="17"/>
      <c r="D36" s="17"/>
      <c r="E36" s="17"/>
      <c r="F36" s="17"/>
      <c r="G36" s="17"/>
      <c r="H36" s="24"/>
      <c r="I36" s="17"/>
    </row>
    <row r="37" spans="1:9" s="22" customFormat="1" x14ac:dyDescent="0.2">
      <c r="A37" s="17"/>
      <c r="B37" s="17"/>
      <c r="C37" s="17"/>
      <c r="D37" s="17"/>
      <c r="E37" s="17"/>
      <c r="F37" s="17"/>
      <c r="G37" s="17"/>
      <c r="H37" s="24"/>
      <c r="I37" s="17"/>
    </row>
  </sheetData>
  <mergeCells count="24">
    <mergeCell ref="B12:E12"/>
    <mergeCell ref="A1:E1"/>
    <mergeCell ref="B2:E2"/>
    <mergeCell ref="B3:E3"/>
    <mergeCell ref="B4:E4"/>
    <mergeCell ref="A5:E5"/>
    <mergeCell ref="A6:E6"/>
    <mergeCell ref="A7:E7"/>
    <mergeCell ref="B8:E8"/>
    <mergeCell ref="B9:E9"/>
    <mergeCell ref="B10:E10"/>
    <mergeCell ref="B11:E11"/>
    <mergeCell ref="A27:E27"/>
    <mergeCell ref="B13:E13"/>
    <mergeCell ref="B17:E17"/>
    <mergeCell ref="B18:E18"/>
    <mergeCell ref="B19:E19"/>
    <mergeCell ref="B20:E20"/>
    <mergeCell ref="A21:E21"/>
    <mergeCell ref="A22:E22"/>
    <mergeCell ref="B23:E23"/>
    <mergeCell ref="B24:E24"/>
    <mergeCell ref="B25:E25"/>
    <mergeCell ref="A26:E26"/>
  </mergeCells>
  <pageMargins left="0.7" right="0.7" top="0.75" bottom="0.75" header="0.3" footer="0.3"/>
  <pageSetup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D6EA1-92C2-4579-8001-DAE920BB9B23}">
  <sheetPr>
    <pageSetUpPr fitToPage="1"/>
  </sheetPr>
  <dimension ref="A1:AB51"/>
  <sheetViews>
    <sheetView tabSelected="1" topLeftCell="A10" workbookViewId="0">
      <selection activeCell="N36" sqref="N36"/>
    </sheetView>
  </sheetViews>
  <sheetFormatPr defaultRowHeight="12.75" x14ac:dyDescent="0.2"/>
  <cols>
    <col min="1" max="5" width="9.140625" style="17"/>
    <col min="6" max="6" width="14.28515625" style="17" customWidth="1"/>
    <col min="7" max="7" width="13.5703125" style="17" customWidth="1"/>
    <col min="8" max="8" width="14" style="24" customWidth="1"/>
    <col min="9" max="9" width="11.140625" style="17" customWidth="1"/>
    <col min="10" max="10" width="13.5703125" style="17" customWidth="1"/>
    <col min="11" max="11" width="10.140625" style="17" customWidth="1"/>
    <col min="12" max="12" width="5.5703125" style="17" customWidth="1"/>
    <col min="13" max="13" width="6.42578125" style="17" customWidth="1"/>
    <col min="14" max="14" width="12.7109375" style="17" customWidth="1"/>
    <col min="15" max="15" width="9.42578125" style="17" customWidth="1"/>
    <col min="16" max="16" width="5.42578125" style="17" customWidth="1"/>
    <col min="17" max="17" width="11" style="17" customWidth="1"/>
    <col min="18" max="18" width="6.5703125" style="17" customWidth="1"/>
    <col min="19" max="19" width="12.28515625" style="17" customWidth="1"/>
    <col min="20" max="20" width="7.5703125" style="17" customWidth="1"/>
    <col min="21" max="21" width="12.140625" style="17" customWidth="1"/>
    <col min="22" max="22" width="56.85546875" style="17" customWidth="1"/>
    <col min="23" max="16384" width="9.140625" style="17"/>
  </cols>
  <sheetData>
    <row r="1" spans="1:22" ht="21" customHeight="1" x14ac:dyDescent="0.25">
      <c r="H1" s="66" t="s">
        <v>92</v>
      </c>
    </row>
    <row r="2" spans="1:22" ht="13.5" thickBot="1" x14ac:dyDescent="0.25"/>
    <row r="3" spans="1:22" ht="33" customHeight="1" thickBot="1" x14ac:dyDescent="0.25">
      <c r="A3" s="103" t="s">
        <v>0</v>
      </c>
      <c r="B3" s="104"/>
      <c r="C3" s="104"/>
      <c r="D3" s="104"/>
      <c r="E3" s="105"/>
      <c r="F3" s="1" t="s">
        <v>41</v>
      </c>
      <c r="G3" s="40" t="s">
        <v>52</v>
      </c>
      <c r="H3" s="1" t="s">
        <v>53</v>
      </c>
      <c r="I3" s="46" t="s">
        <v>54</v>
      </c>
      <c r="J3" s="46" t="s">
        <v>55</v>
      </c>
      <c r="K3" s="46" t="s">
        <v>56</v>
      </c>
      <c r="L3" s="46" t="s">
        <v>77</v>
      </c>
      <c r="M3" s="46" t="s">
        <v>78</v>
      </c>
      <c r="N3" s="46" t="s">
        <v>79</v>
      </c>
      <c r="O3" s="46" t="s">
        <v>81</v>
      </c>
      <c r="P3" s="46" t="s">
        <v>82</v>
      </c>
      <c r="Q3" s="46" t="s">
        <v>83</v>
      </c>
      <c r="R3" s="88" t="s">
        <v>88</v>
      </c>
      <c r="S3" s="46" t="s">
        <v>89</v>
      </c>
      <c r="T3" s="46" t="s">
        <v>90</v>
      </c>
      <c r="U3" s="48" t="s">
        <v>57</v>
      </c>
      <c r="V3" s="2" t="s">
        <v>1</v>
      </c>
    </row>
    <row r="4" spans="1:22" ht="15.95" customHeight="1" x14ac:dyDescent="0.2">
      <c r="A4" s="4" t="s">
        <v>2</v>
      </c>
      <c r="B4" s="106" t="s">
        <v>3</v>
      </c>
      <c r="C4" s="107"/>
      <c r="D4" s="107"/>
      <c r="E4" s="108"/>
      <c r="F4" s="5">
        <v>18483</v>
      </c>
      <c r="G4" s="70">
        <f>H4-F4</f>
        <v>1070.5600000000013</v>
      </c>
      <c r="H4" s="8">
        <v>19553.560000000001</v>
      </c>
      <c r="I4" s="42"/>
      <c r="J4" s="42"/>
      <c r="K4" s="37"/>
      <c r="L4" s="37"/>
      <c r="M4" s="37"/>
      <c r="N4" s="35"/>
      <c r="O4" s="39"/>
      <c r="P4" s="39"/>
      <c r="Q4" s="84"/>
      <c r="R4" s="98"/>
      <c r="S4" s="98"/>
      <c r="T4" s="98"/>
      <c r="U4" s="95">
        <f t="shared" ref="U4:U7" si="0">H4+SUM(I4:K4)</f>
        <v>19553.560000000001</v>
      </c>
      <c r="V4" s="6" t="s">
        <v>75</v>
      </c>
    </row>
    <row r="5" spans="1:22" ht="15.95" customHeight="1" x14ac:dyDescent="0.2">
      <c r="A5" s="7" t="s">
        <v>5</v>
      </c>
      <c r="B5" s="101" t="s">
        <v>6</v>
      </c>
      <c r="C5" s="101"/>
      <c r="D5" s="101"/>
      <c r="E5" s="102"/>
      <c r="F5" s="8">
        <v>13000</v>
      </c>
      <c r="G5" s="71">
        <v>1630</v>
      </c>
      <c r="H5" s="8">
        <f>F5+G5</f>
        <v>14630</v>
      </c>
      <c r="I5" s="43"/>
      <c r="J5" s="43"/>
      <c r="K5" s="38"/>
      <c r="L5" s="38"/>
      <c r="M5" s="38"/>
      <c r="N5" s="36"/>
      <c r="O5" s="38"/>
      <c r="P5" s="38"/>
      <c r="Q5" s="89"/>
      <c r="R5" s="38"/>
      <c r="S5" s="38"/>
      <c r="T5" s="38"/>
      <c r="U5" s="95">
        <f t="shared" si="0"/>
        <v>14630</v>
      </c>
      <c r="V5" s="9" t="s">
        <v>76</v>
      </c>
    </row>
    <row r="6" spans="1:22" ht="15.95" customHeight="1" x14ac:dyDescent="0.2">
      <c r="A6" s="7" t="s">
        <v>8</v>
      </c>
      <c r="B6" s="101" t="s">
        <v>9</v>
      </c>
      <c r="C6" s="101"/>
      <c r="D6" s="101"/>
      <c r="E6" s="102"/>
      <c r="F6" s="8">
        <v>17750</v>
      </c>
      <c r="G6" s="30"/>
      <c r="H6" s="8">
        <f t="shared" ref="H6:H7" si="1">F6+G6</f>
        <v>17750</v>
      </c>
      <c r="I6" s="44"/>
      <c r="J6" s="44"/>
      <c r="K6" s="68"/>
      <c r="L6" s="68"/>
      <c r="M6" s="68"/>
      <c r="N6" s="69"/>
      <c r="O6" s="78"/>
      <c r="P6" s="78"/>
      <c r="Q6" s="86"/>
      <c r="R6" s="85"/>
      <c r="S6" s="85"/>
      <c r="T6" s="85"/>
      <c r="U6" s="95">
        <f t="shared" si="0"/>
        <v>17750</v>
      </c>
      <c r="V6" s="9" t="s">
        <v>10</v>
      </c>
    </row>
    <row r="7" spans="1:22" ht="15.95" customHeight="1" x14ac:dyDescent="0.25">
      <c r="A7" s="109" t="s">
        <v>11</v>
      </c>
      <c r="B7" s="101"/>
      <c r="C7" s="101"/>
      <c r="D7" s="101"/>
      <c r="E7" s="102"/>
      <c r="F7" s="10">
        <f>SUM(F4:F6)</f>
        <v>49233</v>
      </c>
      <c r="G7" s="10">
        <f>SUM(G4:G6)</f>
        <v>2700.5600000000013</v>
      </c>
      <c r="H7" s="10">
        <f t="shared" si="1"/>
        <v>51933.56</v>
      </c>
      <c r="I7" s="10"/>
      <c r="J7" s="10"/>
      <c r="K7" s="73"/>
      <c r="L7" s="73"/>
      <c r="M7" s="73"/>
      <c r="N7" s="41"/>
      <c r="O7" s="73"/>
      <c r="P7" s="73"/>
      <c r="Q7" s="90"/>
      <c r="R7" s="73"/>
      <c r="S7" s="73"/>
      <c r="T7" s="73"/>
      <c r="U7" s="95">
        <f t="shared" si="0"/>
        <v>51933.56</v>
      </c>
      <c r="V7" s="9"/>
    </row>
    <row r="8" spans="1:22" ht="15.95" customHeight="1" x14ac:dyDescent="0.2">
      <c r="A8" s="110" t="s">
        <v>12</v>
      </c>
      <c r="B8" s="101"/>
      <c r="C8" s="101"/>
      <c r="D8" s="101"/>
      <c r="E8" s="102"/>
      <c r="F8" s="8"/>
      <c r="G8" s="30"/>
      <c r="H8" s="8"/>
      <c r="I8" s="44"/>
      <c r="J8" s="44"/>
      <c r="K8" s="68"/>
      <c r="L8" s="68"/>
      <c r="M8" s="68"/>
      <c r="N8" s="69"/>
      <c r="O8" s="78"/>
      <c r="P8" s="78"/>
      <c r="Q8" s="86"/>
      <c r="R8" s="85"/>
      <c r="S8" s="85"/>
      <c r="T8" s="85"/>
      <c r="U8" s="96"/>
      <c r="V8" s="9"/>
    </row>
    <row r="9" spans="1:22" ht="15.95" customHeight="1" x14ac:dyDescent="0.25">
      <c r="A9" s="109" t="s">
        <v>13</v>
      </c>
      <c r="B9" s="101"/>
      <c r="C9" s="101"/>
      <c r="D9" s="101"/>
      <c r="E9" s="102"/>
      <c r="F9" s="8"/>
      <c r="G9" s="30"/>
      <c r="H9" s="8"/>
      <c r="I9" s="44"/>
      <c r="J9" s="44"/>
      <c r="K9" s="68"/>
      <c r="L9" s="68"/>
      <c r="M9" s="68"/>
      <c r="N9" s="69"/>
      <c r="O9" s="78"/>
      <c r="P9" s="78"/>
      <c r="Q9" s="86"/>
      <c r="R9" s="85"/>
      <c r="S9" s="85"/>
      <c r="T9" s="85"/>
      <c r="U9" s="96"/>
      <c r="V9" s="9"/>
    </row>
    <row r="10" spans="1:22" ht="15.95" customHeight="1" x14ac:dyDescent="0.2">
      <c r="A10" s="11" t="s">
        <v>14</v>
      </c>
      <c r="B10" s="101" t="s">
        <v>15</v>
      </c>
      <c r="C10" s="101"/>
      <c r="D10" s="101"/>
      <c r="E10" s="102"/>
      <c r="F10" s="8">
        <v>2325</v>
      </c>
      <c r="G10" s="30"/>
      <c r="H10" s="8">
        <f t="shared" ref="H10:H29" si="2">F10+G10</f>
        <v>2325</v>
      </c>
      <c r="I10" s="47">
        <v>-2325</v>
      </c>
      <c r="J10" s="44"/>
      <c r="K10" s="68"/>
      <c r="L10" s="68"/>
      <c r="M10" s="68"/>
      <c r="N10" s="69"/>
      <c r="O10" s="78"/>
      <c r="P10" s="78"/>
      <c r="Q10" s="86"/>
      <c r="R10" s="85"/>
      <c r="S10" s="85"/>
      <c r="T10" s="85"/>
      <c r="U10" s="95">
        <f>H10+SUM(I10:T10)</f>
        <v>0</v>
      </c>
      <c r="V10" s="9"/>
    </row>
    <row r="11" spans="1:22" ht="15.95" customHeight="1" x14ac:dyDescent="0.2">
      <c r="A11" s="12" t="s">
        <v>16</v>
      </c>
      <c r="B11" s="111" t="s">
        <v>17</v>
      </c>
      <c r="C11" s="112"/>
      <c r="D11" s="112"/>
      <c r="E11" s="113"/>
      <c r="F11" s="13">
        <v>8600</v>
      </c>
      <c r="G11" s="39"/>
      <c r="H11" s="8">
        <f t="shared" si="2"/>
        <v>8600</v>
      </c>
      <c r="I11" s="50">
        <v>-787</v>
      </c>
      <c r="J11" s="45"/>
      <c r="K11" s="39"/>
      <c r="L11" s="39"/>
      <c r="M11" s="39"/>
      <c r="N11" s="77">
        <v>-34.159999999999997</v>
      </c>
      <c r="O11" s="80"/>
      <c r="P11" s="80"/>
      <c r="Q11" s="91">
        <v>-305.29000000000002</v>
      </c>
      <c r="R11" s="80"/>
      <c r="S11" s="99">
        <v>-6687</v>
      </c>
      <c r="T11" s="80"/>
      <c r="U11" s="95">
        <f>H11+SUM(I11:T11)</f>
        <v>786.55000000000018</v>
      </c>
      <c r="V11" s="14" t="s">
        <v>42</v>
      </c>
    </row>
    <row r="12" spans="1:22" ht="15.95" customHeight="1" x14ac:dyDescent="0.2">
      <c r="A12" s="11" t="s">
        <v>18</v>
      </c>
      <c r="B12" s="101" t="s">
        <v>19</v>
      </c>
      <c r="C12" s="101"/>
      <c r="D12" s="101"/>
      <c r="E12" s="102"/>
      <c r="F12" s="8">
        <v>200</v>
      </c>
      <c r="G12" s="30"/>
      <c r="H12" s="8">
        <f t="shared" si="2"/>
        <v>200</v>
      </c>
      <c r="I12" s="44"/>
      <c r="J12" s="44"/>
      <c r="K12" s="68"/>
      <c r="L12" s="68"/>
      <c r="M12" s="68"/>
      <c r="N12" s="36">
        <v>-191</v>
      </c>
      <c r="O12" s="38"/>
      <c r="P12" s="38"/>
      <c r="Q12" s="89"/>
      <c r="R12" s="38"/>
      <c r="S12" s="38"/>
      <c r="T12" s="38"/>
      <c r="U12" s="95">
        <f t="shared" ref="U12:U23" si="3">H12+SUM(I12:T12)</f>
        <v>9</v>
      </c>
      <c r="V12" s="9"/>
    </row>
    <row r="13" spans="1:22" ht="15.95" customHeight="1" x14ac:dyDescent="0.2">
      <c r="A13" s="11" t="s">
        <v>20</v>
      </c>
      <c r="B13" s="101" t="s">
        <v>21</v>
      </c>
      <c r="C13" s="101"/>
      <c r="D13" s="101"/>
      <c r="E13" s="102"/>
      <c r="F13" s="8">
        <v>100</v>
      </c>
      <c r="G13" s="30"/>
      <c r="H13" s="8">
        <f t="shared" si="2"/>
        <v>100</v>
      </c>
      <c r="I13" s="44"/>
      <c r="J13" s="44"/>
      <c r="K13" s="68"/>
      <c r="L13" s="68"/>
      <c r="M13" s="68"/>
      <c r="N13" s="69"/>
      <c r="O13" s="74">
        <v>-14.99</v>
      </c>
      <c r="P13" s="78"/>
      <c r="Q13" s="86"/>
      <c r="R13" s="85"/>
      <c r="S13" s="85"/>
      <c r="T13" s="85"/>
      <c r="U13" s="95">
        <f t="shared" si="3"/>
        <v>85.01</v>
      </c>
      <c r="V13" s="15"/>
    </row>
    <row r="14" spans="1:22" ht="15.95" customHeight="1" x14ac:dyDescent="0.2">
      <c r="A14" s="11" t="s">
        <v>22</v>
      </c>
      <c r="B14" s="101" t="s">
        <v>23</v>
      </c>
      <c r="C14" s="101"/>
      <c r="D14" s="101"/>
      <c r="E14" s="102"/>
      <c r="F14" s="8">
        <v>1500</v>
      </c>
      <c r="G14" s="30"/>
      <c r="H14" s="8">
        <f t="shared" si="2"/>
        <v>1500</v>
      </c>
      <c r="I14" s="44"/>
      <c r="J14" s="44"/>
      <c r="K14" s="68"/>
      <c r="L14" s="68"/>
      <c r="M14" s="68"/>
      <c r="N14" s="76">
        <v>-1213.96</v>
      </c>
      <c r="O14" s="81"/>
      <c r="P14" s="81"/>
      <c r="Q14" s="92"/>
      <c r="R14" s="81"/>
      <c r="S14" s="81"/>
      <c r="T14" s="81"/>
      <c r="U14" s="95">
        <f t="shared" si="3"/>
        <v>286.03999999999996</v>
      </c>
      <c r="V14" s="9" t="s">
        <v>43</v>
      </c>
    </row>
    <row r="15" spans="1:22" s="3" customFormat="1" ht="15.95" customHeight="1" x14ac:dyDescent="0.2">
      <c r="A15" s="12" t="s">
        <v>24</v>
      </c>
      <c r="B15" s="111" t="s">
        <v>25</v>
      </c>
      <c r="C15" s="112"/>
      <c r="D15" s="112"/>
      <c r="E15" s="113"/>
      <c r="F15" s="13">
        <f>F7-SUM(F10:F14)-SUM(F19:F22)-F28-SUM(F16:F18)</f>
        <v>25028</v>
      </c>
      <c r="G15" s="38">
        <f>SUM(G4:G6)</f>
        <v>2700.5600000000013</v>
      </c>
      <c r="H15" s="8">
        <f t="shared" si="2"/>
        <v>27728.560000000001</v>
      </c>
      <c r="I15" s="43"/>
      <c r="J15" s="43">
        <v>-15000</v>
      </c>
      <c r="K15" s="38"/>
      <c r="L15" s="38"/>
      <c r="M15" s="38"/>
      <c r="N15" s="36"/>
      <c r="O15" s="38"/>
      <c r="P15" s="38"/>
      <c r="Q15" s="89"/>
      <c r="R15" s="38"/>
      <c r="S15" s="38"/>
      <c r="T15" s="38"/>
      <c r="U15" s="95">
        <f t="shared" si="3"/>
        <v>12728.560000000001</v>
      </c>
      <c r="V15" s="16"/>
    </row>
    <row r="16" spans="1:22" ht="15.95" customHeight="1" x14ac:dyDescent="0.2">
      <c r="A16" s="12">
        <v>4567</v>
      </c>
      <c r="B16" s="31"/>
      <c r="C16" s="32" t="s">
        <v>46</v>
      </c>
      <c r="D16" s="32"/>
      <c r="E16" s="33"/>
      <c r="F16" s="13">
        <v>4000</v>
      </c>
      <c r="G16" s="39"/>
      <c r="H16" s="8">
        <f t="shared" si="2"/>
        <v>4000</v>
      </c>
      <c r="I16" s="45"/>
      <c r="J16" s="60">
        <v>-619.25</v>
      </c>
      <c r="K16" s="39"/>
      <c r="L16" s="39"/>
      <c r="M16" s="39"/>
      <c r="N16" s="67"/>
      <c r="O16" s="39"/>
      <c r="P16" s="39"/>
      <c r="Q16" s="84"/>
      <c r="R16" s="39"/>
      <c r="S16" s="39"/>
      <c r="T16" s="39"/>
      <c r="U16" s="95">
        <f t="shared" si="3"/>
        <v>3380.75</v>
      </c>
      <c r="V16" s="29" t="s">
        <v>49</v>
      </c>
    </row>
    <row r="17" spans="1:28" ht="15.95" customHeight="1" x14ac:dyDescent="0.2">
      <c r="A17" s="12">
        <v>4562</v>
      </c>
      <c r="B17" s="31"/>
      <c r="C17" s="32" t="s">
        <v>47</v>
      </c>
      <c r="D17" s="32"/>
      <c r="E17" s="33"/>
      <c r="F17" s="13">
        <v>0</v>
      </c>
      <c r="G17" s="39"/>
      <c r="H17" s="8">
        <f t="shared" si="2"/>
        <v>0</v>
      </c>
      <c r="I17" s="45"/>
      <c r="J17" s="45"/>
      <c r="K17" s="39"/>
      <c r="L17" s="39"/>
      <c r="M17" s="39"/>
      <c r="N17" s="67"/>
      <c r="O17" s="39"/>
      <c r="P17" s="39"/>
      <c r="Q17" s="84"/>
      <c r="R17" s="39"/>
      <c r="S17" s="39"/>
      <c r="T17" s="39"/>
      <c r="U17" s="95">
        <f t="shared" si="3"/>
        <v>0</v>
      </c>
      <c r="V17" s="29"/>
    </row>
    <row r="18" spans="1:28" ht="15.95" customHeight="1" x14ac:dyDescent="0.2">
      <c r="A18" s="12">
        <v>4564</v>
      </c>
      <c r="B18" s="31"/>
      <c r="C18" s="32" t="s">
        <v>48</v>
      </c>
      <c r="D18" s="32"/>
      <c r="E18" s="33"/>
      <c r="F18" s="13">
        <v>150</v>
      </c>
      <c r="G18" s="39"/>
      <c r="H18" s="8">
        <f t="shared" si="2"/>
        <v>150</v>
      </c>
      <c r="I18" s="45"/>
      <c r="J18" s="45"/>
      <c r="K18" s="39"/>
      <c r="L18" s="39"/>
      <c r="M18" s="39"/>
      <c r="N18" s="67"/>
      <c r="O18" s="39"/>
      <c r="P18" s="39"/>
      <c r="Q18" s="84"/>
      <c r="R18" s="39"/>
      <c r="S18" s="100">
        <v>-139.43</v>
      </c>
      <c r="T18" s="39"/>
      <c r="U18" s="95">
        <f t="shared" si="3"/>
        <v>10.569999999999993</v>
      </c>
      <c r="V18" s="29" t="s">
        <v>50</v>
      </c>
    </row>
    <row r="19" spans="1:28" s="3" customFormat="1" ht="15.95" customHeight="1" x14ac:dyDescent="0.2">
      <c r="A19" s="11" t="s">
        <v>26</v>
      </c>
      <c r="B19" s="101" t="s">
        <v>27</v>
      </c>
      <c r="C19" s="101"/>
      <c r="D19" s="101"/>
      <c r="E19" s="102"/>
      <c r="F19" s="8">
        <v>30</v>
      </c>
      <c r="G19" s="30"/>
      <c r="H19" s="8">
        <f t="shared" si="2"/>
        <v>30</v>
      </c>
      <c r="I19" s="44"/>
      <c r="J19" s="44"/>
      <c r="K19" s="74">
        <v>-24.68</v>
      </c>
      <c r="L19" s="74"/>
      <c r="M19" s="74"/>
      <c r="N19" s="72"/>
      <c r="O19" s="74"/>
      <c r="P19" s="74"/>
      <c r="Q19" s="93"/>
      <c r="R19" s="74"/>
      <c r="S19" s="74"/>
      <c r="T19" s="74"/>
      <c r="U19" s="95">
        <f t="shared" si="3"/>
        <v>5.32</v>
      </c>
      <c r="V19" s="9"/>
    </row>
    <row r="20" spans="1:28" s="3" customFormat="1" ht="15.95" customHeight="1" x14ac:dyDescent="0.2">
      <c r="A20" s="11">
        <v>4305</v>
      </c>
      <c r="B20" s="101" t="s">
        <v>28</v>
      </c>
      <c r="C20" s="101"/>
      <c r="D20" s="101"/>
      <c r="E20" s="102"/>
      <c r="F20" s="8">
        <v>0</v>
      </c>
      <c r="G20" s="30"/>
      <c r="H20" s="8">
        <f t="shared" si="2"/>
        <v>0</v>
      </c>
      <c r="I20" s="44"/>
      <c r="J20" s="44"/>
      <c r="K20" s="68"/>
      <c r="L20" s="68"/>
      <c r="M20" s="68"/>
      <c r="N20" s="69"/>
      <c r="O20" s="78"/>
      <c r="P20" s="78"/>
      <c r="Q20" s="86"/>
      <c r="R20" s="85"/>
      <c r="S20" s="85"/>
      <c r="T20" s="85"/>
      <c r="U20" s="95">
        <f t="shared" si="3"/>
        <v>0</v>
      </c>
      <c r="V20" s="9" t="s">
        <v>51</v>
      </c>
    </row>
    <row r="21" spans="1:28" s="3" customFormat="1" ht="15.95" customHeight="1" x14ac:dyDescent="0.2">
      <c r="A21" s="11" t="s">
        <v>29</v>
      </c>
      <c r="B21" s="101" t="s">
        <v>30</v>
      </c>
      <c r="C21" s="101"/>
      <c r="D21" s="101"/>
      <c r="E21" s="102"/>
      <c r="F21" s="8">
        <v>100</v>
      </c>
      <c r="G21" s="30"/>
      <c r="H21" s="8">
        <f t="shared" si="2"/>
        <v>100</v>
      </c>
      <c r="I21" s="44"/>
      <c r="J21" s="44"/>
      <c r="K21" s="68"/>
      <c r="L21" s="68"/>
      <c r="M21" s="68"/>
      <c r="N21" s="69"/>
      <c r="O21" s="83">
        <v>-45</v>
      </c>
      <c r="P21" s="78"/>
      <c r="Q21" s="86"/>
      <c r="R21" s="85"/>
      <c r="S21" s="85"/>
      <c r="T21" s="83">
        <v>-46.23</v>
      </c>
      <c r="U21" s="95">
        <f t="shared" si="3"/>
        <v>8.7700000000000102</v>
      </c>
      <c r="V21" s="9"/>
    </row>
    <row r="22" spans="1:28" ht="15.95" customHeight="1" x14ac:dyDescent="0.2">
      <c r="A22" s="11" t="s">
        <v>31</v>
      </c>
      <c r="B22" s="117" t="s">
        <v>32</v>
      </c>
      <c r="C22" s="118"/>
      <c r="D22" s="118"/>
      <c r="E22" s="119"/>
      <c r="F22" s="8">
        <v>200</v>
      </c>
      <c r="G22" s="30"/>
      <c r="H22" s="8">
        <f t="shared" si="2"/>
        <v>200</v>
      </c>
      <c r="I22" s="44"/>
      <c r="J22" s="44"/>
      <c r="K22" s="68"/>
      <c r="L22" s="68"/>
      <c r="M22" s="68"/>
      <c r="N22" s="69"/>
      <c r="O22" s="78"/>
      <c r="P22" s="78"/>
      <c r="Q22" s="86"/>
      <c r="R22" s="85"/>
      <c r="S22" s="38">
        <v>-92</v>
      </c>
      <c r="T22" s="85"/>
      <c r="U22" s="95">
        <f t="shared" si="3"/>
        <v>108</v>
      </c>
      <c r="V22" s="9" t="s">
        <v>33</v>
      </c>
    </row>
    <row r="23" spans="1:28" ht="15.95" customHeight="1" x14ac:dyDescent="0.25">
      <c r="A23" s="109" t="s">
        <v>34</v>
      </c>
      <c r="B23" s="120"/>
      <c r="C23" s="120"/>
      <c r="D23" s="120"/>
      <c r="E23" s="121"/>
      <c r="F23" s="10">
        <f>SUM(F10:F22)</f>
        <v>42233</v>
      </c>
      <c r="G23" s="10">
        <f>SUM(G10:G22)</f>
        <v>2700.5600000000013</v>
      </c>
      <c r="H23" s="10">
        <f t="shared" si="2"/>
        <v>44933.56</v>
      </c>
      <c r="I23" s="49">
        <f t="shared" ref="I23:K23" si="4">SUM(I10:I22)</f>
        <v>-3112</v>
      </c>
      <c r="J23" s="61">
        <f t="shared" si="4"/>
        <v>-15619.25</v>
      </c>
      <c r="K23" s="75">
        <f t="shared" si="4"/>
        <v>-24.68</v>
      </c>
      <c r="L23" s="75"/>
      <c r="M23" s="75"/>
      <c r="N23" s="79">
        <f t="shared" ref="N23:S23" si="5">SUM(N10:N22)</f>
        <v>-1439.1200000000001</v>
      </c>
      <c r="O23" s="79">
        <f t="shared" si="5"/>
        <v>-59.99</v>
      </c>
      <c r="P23" s="75"/>
      <c r="Q23" s="79">
        <f t="shared" si="5"/>
        <v>-305.29000000000002</v>
      </c>
      <c r="R23" s="75"/>
      <c r="S23" s="79">
        <f t="shared" si="5"/>
        <v>-6918.43</v>
      </c>
      <c r="T23" s="75"/>
      <c r="U23" s="95">
        <f t="shared" si="3"/>
        <v>17454.799999999996</v>
      </c>
      <c r="V23" s="18"/>
    </row>
    <row r="24" spans="1:28" ht="15.95" customHeight="1" x14ac:dyDescent="0.25">
      <c r="A24" s="109" t="s">
        <v>35</v>
      </c>
      <c r="B24" s="101"/>
      <c r="C24" s="101"/>
      <c r="D24" s="101"/>
      <c r="E24" s="102"/>
      <c r="F24" s="8"/>
      <c r="G24" s="30"/>
      <c r="H24" s="8"/>
      <c r="I24" s="44"/>
      <c r="J24" s="44"/>
      <c r="K24" s="68"/>
      <c r="L24" s="68"/>
      <c r="M24" s="68"/>
      <c r="N24" s="69"/>
      <c r="O24" s="78"/>
      <c r="P24" s="78"/>
      <c r="Q24" s="86"/>
      <c r="R24" s="85"/>
      <c r="S24" s="85"/>
      <c r="T24" s="85"/>
      <c r="U24" s="95"/>
      <c r="V24" s="9"/>
    </row>
    <row r="25" spans="1:28" ht="15.95" customHeight="1" x14ac:dyDescent="0.2">
      <c r="A25" s="19">
        <v>7700</v>
      </c>
      <c r="B25" s="101" t="s">
        <v>36</v>
      </c>
      <c r="C25" s="101"/>
      <c r="D25" s="101"/>
      <c r="E25" s="102"/>
      <c r="F25" s="8">
        <v>1000</v>
      </c>
      <c r="G25" s="38"/>
      <c r="H25" s="8">
        <f t="shared" si="2"/>
        <v>1000</v>
      </c>
      <c r="I25" s="44"/>
      <c r="J25" s="44"/>
      <c r="K25" s="68"/>
      <c r="L25" s="68"/>
      <c r="M25" s="68"/>
      <c r="N25" s="69"/>
      <c r="O25" s="78"/>
      <c r="P25" s="78"/>
      <c r="Q25" s="86" t="s">
        <v>87</v>
      </c>
      <c r="R25" s="85"/>
      <c r="S25" s="85"/>
      <c r="T25" s="85"/>
      <c r="U25" s="95">
        <f t="shared" ref="U25:U28" si="6">H25+SUM(I25:K25)</f>
        <v>1000</v>
      </c>
      <c r="V25" s="9"/>
    </row>
    <row r="26" spans="1:28" ht="15.95" customHeight="1" x14ac:dyDescent="0.2">
      <c r="A26" s="11">
        <v>7802</v>
      </c>
      <c r="B26" s="117" t="s">
        <v>37</v>
      </c>
      <c r="C26" s="118"/>
      <c r="D26" s="118"/>
      <c r="E26" s="119"/>
      <c r="F26" s="8">
        <v>5000</v>
      </c>
      <c r="G26" s="30"/>
      <c r="H26" s="8">
        <f t="shared" si="2"/>
        <v>5000</v>
      </c>
      <c r="I26" s="43">
        <v>-5000</v>
      </c>
      <c r="J26" s="44"/>
      <c r="K26" s="68"/>
      <c r="L26" s="68"/>
      <c r="M26" s="68"/>
      <c r="N26" s="69"/>
      <c r="O26" s="78"/>
      <c r="P26" s="78"/>
      <c r="Q26" s="86"/>
      <c r="R26" s="85"/>
      <c r="S26" s="85"/>
      <c r="T26" s="85"/>
      <c r="U26" s="95">
        <f t="shared" si="6"/>
        <v>0</v>
      </c>
      <c r="V26" s="9" t="s">
        <v>44</v>
      </c>
    </row>
    <row r="27" spans="1:28" ht="15.95" customHeight="1" x14ac:dyDescent="0.2">
      <c r="A27" s="11">
        <v>7803</v>
      </c>
      <c r="B27" s="117" t="s">
        <v>38</v>
      </c>
      <c r="C27" s="118"/>
      <c r="D27" s="118"/>
      <c r="E27" s="119"/>
      <c r="F27" s="8">
        <v>1000</v>
      </c>
      <c r="G27" s="30"/>
      <c r="H27" s="8">
        <f t="shared" si="2"/>
        <v>1000</v>
      </c>
      <c r="I27" s="43">
        <v>-1000</v>
      </c>
      <c r="J27" s="44"/>
      <c r="K27" s="68"/>
      <c r="L27" s="68"/>
      <c r="M27" s="68"/>
      <c r="N27" s="69"/>
      <c r="O27" s="78"/>
      <c r="P27" s="78"/>
      <c r="Q27" s="86"/>
      <c r="R27" s="85"/>
      <c r="S27" s="85"/>
      <c r="T27" s="85"/>
      <c r="U27" s="95">
        <f t="shared" si="6"/>
        <v>0</v>
      </c>
      <c r="V27" s="9" t="s">
        <v>45</v>
      </c>
    </row>
    <row r="28" spans="1:28" ht="15.95" customHeight="1" x14ac:dyDescent="0.25">
      <c r="A28" s="109" t="s">
        <v>39</v>
      </c>
      <c r="B28" s="120"/>
      <c r="C28" s="120"/>
      <c r="D28" s="101"/>
      <c r="E28" s="102"/>
      <c r="F28" s="10">
        <f>SUM(F25:F27)</f>
        <v>7000</v>
      </c>
      <c r="G28" s="10">
        <f>SUM(G25:G27)</f>
        <v>0</v>
      </c>
      <c r="H28" s="10">
        <f t="shared" si="2"/>
        <v>7000</v>
      </c>
      <c r="I28" s="49">
        <f>SUM(I25:I27)</f>
        <v>-6000</v>
      </c>
      <c r="J28" s="49">
        <f t="shared" ref="J28:Q28" si="7">SUM(J25:J27)</f>
        <v>0</v>
      </c>
      <c r="K28" s="49">
        <f t="shared" si="7"/>
        <v>0</v>
      </c>
      <c r="L28" s="49">
        <f t="shared" si="7"/>
        <v>0</v>
      </c>
      <c r="M28" s="49">
        <f t="shared" si="7"/>
        <v>0</v>
      </c>
      <c r="N28" s="49">
        <f t="shared" si="7"/>
        <v>0</v>
      </c>
      <c r="O28" s="49">
        <f t="shared" si="7"/>
        <v>0</v>
      </c>
      <c r="P28" s="49">
        <f t="shared" si="7"/>
        <v>0</v>
      </c>
      <c r="Q28" s="87">
        <f t="shared" si="7"/>
        <v>0</v>
      </c>
      <c r="R28" s="97"/>
      <c r="S28" s="97"/>
      <c r="T28" s="97"/>
      <c r="U28" s="95">
        <f t="shared" si="6"/>
        <v>1000</v>
      </c>
      <c r="V28" s="18"/>
    </row>
    <row r="29" spans="1:28" s="22" customFormat="1" ht="15.95" customHeight="1" thickBot="1" x14ac:dyDescent="0.3">
      <c r="A29" s="114" t="s">
        <v>40</v>
      </c>
      <c r="B29" s="115"/>
      <c r="C29" s="115"/>
      <c r="D29" s="115"/>
      <c r="E29" s="116"/>
      <c r="F29" s="20">
        <f>+F28+F23</f>
        <v>49233</v>
      </c>
      <c r="G29" s="64">
        <f>SUM(G23:G27)</f>
        <v>2700.5600000000013</v>
      </c>
      <c r="H29" s="10">
        <f t="shared" si="2"/>
        <v>51933.56</v>
      </c>
      <c r="I29" s="65">
        <f t="shared" ref="I29:K29" si="8">SUM(I23:I27)</f>
        <v>-9112</v>
      </c>
      <c r="J29" s="65">
        <f t="shared" si="8"/>
        <v>-15619.25</v>
      </c>
      <c r="K29" s="65">
        <f t="shared" si="8"/>
        <v>-24.68</v>
      </c>
      <c r="L29" s="65">
        <f t="shared" ref="L29:T29" si="9">SUM(L23:L27)</f>
        <v>0</v>
      </c>
      <c r="M29" s="65">
        <f t="shared" si="9"/>
        <v>0</v>
      </c>
      <c r="N29" s="65">
        <f t="shared" si="9"/>
        <v>-1439.1200000000001</v>
      </c>
      <c r="O29" s="65">
        <f t="shared" si="9"/>
        <v>-59.99</v>
      </c>
      <c r="P29" s="65">
        <f t="shared" si="9"/>
        <v>0</v>
      </c>
      <c r="Q29" s="94">
        <f t="shared" si="9"/>
        <v>-305.29000000000002</v>
      </c>
      <c r="R29" s="94">
        <f t="shared" si="9"/>
        <v>0</v>
      </c>
      <c r="S29" s="94">
        <f t="shared" si="9"/>
        <v>-6918.43</v>
      </c>
      <c r="T29" s="94">
        <f t="shared" si="9"/>
        <v>0</v>
      </c>
      <c r="U29" s="20">
        <f>SUM(H29:T29)</f>
        <v>18454.799999999996</v>
      </c>
      <c r="V29" s="21"/>
    </row>
    <row r="30" spans="1:28" ht="13.5" thickTop="1" x14ac:dyDescent="0.2">
      <c r="H30" s="23"/>
    </row>
    <row r="31" spans="1:28" ht="14.25" x14ac:dyDescent="0.2">
      <c r="A31" s="22"/>
      <c r="B31" s="22"/>
      <c r="C31" s="22"/>
      <c r="D31" s="51">
        <v>321</v>
      </c>
      <c r="E31" s="52">
        <v>44013</v>
      </c>
      <c r="F31" s="53">
        <v>5000</v>
      </c>
      <c r="G31" s="54" t="s">
        <v>58</v>
      </c>
      <c r="H31" s="54"/>
      <c r="I31" s="55"/>
      <c r="J31" s="55"/>
      <c r="K31" s="62" t="s">
        <v>71</v>
      </c>
      <c r="L31" s="62"/>
      <c r="M31" s="51" t="s">
        <v>73</v>
      </c>
      <c r="N31" s="62"/>
      <c r="O31" s="62"/>
      <c r="P31" s="62"/>
      <c r="Q31" s="62"/>
      <c r="R31" s="62"/>
      <c r="S31" s="62"/>
      <c r="T31" s="62"/>
      <c r="V31" s="63"/>
      <c r="W31" s="63"/>
      <c r="X31" s="63"/>
      <c r="Y31" s="63"/>
      <c r="Z31" s="63"/>
      <c r="AA31" s="63"/>
      <c r="AB31" s="51"/>
    </row>
    <row r="32" spans="1:28" ht="14.25" x14ac:dyDescent="0.2">
      <c r="A32" s="22"/>
      <c r="B32" s="22"/>
      <c r="C32" s="22"/>
      <c r="D32" s="51">
        <v>312</v>
      </c>
      <c r="E32" s="52">
        <v>44013</v>
      </c>
      <c r="F32" s="53">
        <v>1000</v>
      </c>
      <c r="G32" s="54" t="s">
        <v>59</v>
      </c>
      <c r="H32" s="54"/>
      <c r="I32" s="55"/>
      <c r="J32" s="55"/>
      <c r="K32" s="51"/>
      <c r="L32" s="51"/>
      <c r="M32" s="51" t="s">
        <v>74</v>
      </c>
      <c r="N32" s="51"/>
      <c r="O32" s="51"/>
      <c r="P32" s="51"/>
      <c r="Q32" s="51"/>
      <c r="R32" s="51"/>
      <c r="S32" s="51"/>
      <c r="T32" s="51"/>
      <c r="V32" s="63"/>
      <c r="W32" s="63"/>
      <c r="X32" s="63"/>
      <c r="Y32" s="63"/>
      <c r="Z32" s="63"/>
      <c r="AA32" s="63"/>
      <c r="AB32" s="51"/>
    </row>
    <row r="33" spans="1:28" ht="14.25" customHeight="1" x14ac:dyDescent="0.2">
      <c r="D33" s="51">
        <v>4100</v>
      </c>
      <c r="E33" s="52">
        <v>44013</v>
      </c>
      <c r="F33" s="53">
        <v>2325</v>
      </c>
      <c r="G33" s="54" t="s">
        <v>60</v>
      </c>
      <c r="H33" s="54"/>
      <c r="I33" s="55"/>
      <c r="J33" s="55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63"/>
      <c r="W33" s="63"/>
      <c r="X33" s="63"/>
      <c r="Y33" s="63"/>
      <c r="Z33" s="63"/>
      <c r="AA33" s="63"/>
      <c r="AB33" s="51"/>
    </row>
    <row r="34" spans="1:28" ht="14.25" customHeight="1" x14ac:dyDescent="0.2">
      <c r="D34" s="51">
        <v>4188</v>
      </c>
      <c r="E34" s="52">
        <v>44013</v>
      </c>
      <c r="F34" s="53">
        <v>787</v>
      </c>
      <c r="G34" s="54" t="s">
        <v>69</v>
      </c>
      <c r="H34" s="54"/>
      <c r="I34" s="55"/>
      <c r="J34" s="55"/>
    </row>
    <row r="35" spans="1:28" ht="14.25" customHeight="1" x14ac:dyDescent="0.2">
      <c r="D35" s="51">
        <v>4303</v>
      </c>
      <c r="E35" s="52">
        <v>44044</v>
      </c>
      <c r="F35" s="53">
        <v>15000</v>
      </c>
      <c r="G35" s="54" t="s">
        <v>70</v>
      </c>
      <c r="H35" s="54"/>
      <c r="I35" s="55"/>
      <c r="J35" s="55"/>
      <c r="N35" s="122" t="s">
        <v>93</v>
      </c>
    </row>
    <row r="36" spans="1:28" ht="14.25" customHeight="1" x14ac:dyDescent="0.2">
      <c r="D36" s="51">
        <v>4567</v>
      </c>
      <c r="E36" s="52">
        <v>44063</v>
      </c>
      <c r="F36" s="53">
        <v>619.25</v>
      </c>
      <c r="G36" s="54" t="s">
        <v>66</v>
      </c>
      <c r="H36" s="54"/>
      <c r="I36" s="55"/>
      <c r="J36" s="55"/>
    </row>
    <row r="37" spans="1:28" ht="14.25" x14ac:dyDescent="0.2">
      <c r="D37" s="51">
        <v>4304</v>
      </c>
      <c r="E37" s="52">
        <v>44075</v>
      </c>
      <c r="F37" s="56">
        <v>24.68</v>
      </c>
      <c r="G37" s="51" t="s">
        <v>72</v>
      </c>
      <c r="H37" s="54"/>
      <c r="I37" s="55"/>
      <c r="J37" s="55"/>
    </row>
    <row r="38" spans="1:28" ht="14.25" customHeight="1" x14ac:dyDescent="0.2">
      <c r="D38" s="51">
        <v>4220</v>
      </c>
      <c r="E38" s="52">
        <v>44155</v>
      </c>
      <c r="F38" s="56">
        <v>191</v>
      </c>
      <c r="G38" s="51" t="s">
        <v>61</v>
      </c>
      <c r="H38" s="54"/>
      <c r="I38" s="55"/>
      <c r="J38" s="55"/>
    </row>
    <row r="39" spans="1:28" ht="14.25" x14ac:dyDescent="0.2">
      <c r="D39" s="51">
        <v>4300</v>
      </c>
      <c r="E39" s="52">
        <v>44155</v>
      </c>
      <c r="F39" s="56">
        <v>913.96</v>
      </c>
      <c r="G39" s="51" t="s">
        <v>62</v>
      </c>
      <c r="H39" s="54"/>
      <c r="I39" s="55"/>
      <c r="J39" s="55"/>
    </row>
    <row r="40" spans="1:28" s="22" customFormat="1" ht="14.25" x14ac:dyDescent="0.2">
      <c r="A40" s="17"/>
      <c r="B40" s="17"/>
      <c r="C40" s="17"/>
      <c r="D40" s="51">
        <v>4300</v>
      </c>
      <c r="E40" s="52">
        <v>44185</v>
      </c>
      <c r="F40" s="56">
        <v>300</v>
      </c>
      <c r="G40" s="51" t="s">
        <v>63</v>
      </c>
      <c r="H40" s="54"/>
      <c r="I40" s="55"/>
      <c r="J40" s="55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</row>
    <row r="41" spans="1:28" s="22" customFormat="1" ht="14.25" x14ac:dyDescent="0.2">
      <c r="A41" s="17"/>
      <c r="B41" s="17"/>
      <c r="C41" s="17"/>
      <c r="D41" s="51">
        <v>4561</v>
      </c>
      <c r="E41" s="52">
        <v>44166</v>
      </c>
      <c r="F41" s="56">
        <v>34.159999999999997</v>
      </c>
      <c r="G41" s="51" t="s">
        <v>80</v>
      </c>
      <c r="H41" s="54"/>
      <c r="I41" s="55"/>
      <c r="J41" s="55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</row>
    <row r="42" spans="1:28" s="22" customFormat="1" ht="14.25" x14ac:dyDescent="0.2">
      <c r="A42" s="17"/>
      <c r="B42" s="17"/>
      <c r="C42" s="17"/>
      <c r="D42" s="51">
        <v>4260</v>
      </c>
      <c r="E42" s="52">
        <v>44197</v>
      </c>
      <c r="F42" s="56">
        <v>14.99</v>
      </c>
      <c r="G42" s="82" t="s">
        <v>84</v>
      </c>
      <c r="H42" s="54"/>
      <c r="I42" s="55"/>
      <c r="J42" s="55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</row>
    <row r="43" spans="1:28" s="22" customFormat="1" ht="14.25" x14ac:dyDescent="0.2">
      <c r="A43" s="17"/>
      <c r="B43" s="17"/>
      <c r="C43" s="17"/>
      <c r="D43" s="51">
        <v>4400</v>
      </c>
      <c r="E43" s="52">
        <v>44197</v>
      </c>
      <c r="F43" s="56">
        <v>45</v>
      </c>
      <c r="G43" s="51" t="s">
        <v>85</v>
      </c>
      <c r="H43" s="54"/>
      <c r="I43" s="55"/>
      <c r="J43" s="55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</row>
    <row r="44" spans="1:28" s="22" customFormat="1" ht="14.25" x14ac:dyDescent="0.2">
      <c r="A44" s="17"/>
      <c r="B44" s="17"/>
      <c r="C44" s="17"/>
      <c r="D44" s="51">
        <v>4188</v>
      </c>
      <c r="E44" s="52">
        <v>44276</v>
      </c>
      <c r="F44" s="56">
        <v>305.29000000000002</v>
      </c>
      <c r="G44" s="51" t="s">
        <v>86</v>
      </c>
      <c r="H44" s="54"/>
      <c r="I44" s="55"/>
      <c r="J44" s="55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</row>
    <row r="45" spans="1:28" ht="14.25" x14ac:dyDescent="0.2">
      <c r="D45" s="51">
        <v>4420</v>
      </c>
      <c r="E45" s="52">
        <v>44337</v>
      </c>
      <c r="F45" s="56">
        <v>92</v>
      </c>
      <c r="G45" s="51" t="s">
        <v>64</v>
      </c>
      <c r="H45" s="54"/>
      <c r="I45" s="55"/>
      <c r="J45" s="55"/>
    </row>
    <row r="46" spans="1:28" ht="14.25" x14ac:dyDescent="0.2">
      <c r="D46" s="51">
        <v>4188</v>
      </c>
      <c r="E46" s="52">
        <v>44337</v>
      </c>
      <c r="F46" s="56">
        <v>6687</v>
      </c>
      <c r="G46" s="51" t="s">
        <v>65</v>
      </c>
      <c r="H46" s="54"/>
      <c r="I46" s="55"/>
      <c r="J46" s="55"/>
    </row>
    <row r="47" spans="1:28" ht="14.25" x14ac:dyDescent="0.2">
      <c r="D47" s="51">
        <v>4564</v>
      </c>
      <c r="E47" s="52">
        <v>44337</v>
      </c>
      <c r="F47" s="56">
        <v>139.43</v>
      </c>
      <c r="G47" s="51" t="s">
        <v>91</v>
      </c>
      <c r="H47" s="54"/>
      <c r="I47" s="55"/>
      <c r="J47" s="55"/>
    </row>
    <row r="48" spans="1:28" ht="15" thickBot="1" x14ac:dyDescent="0.25">
      <c r="D48" s="51">
        <v>4400</v>
      </c>
      <c r="E48" s="52">
        <v>44348</v>
      </c>
      <c r="F48" s="56">
        <v>46.23</v>
      </c>
      <c r="G48" s="51" t="s">
        <v>67</v>
      </c>
      <c r="H48" s="54"/>
      <c r="I48" s="55"/>
      <c r="J48" s="55"/>
    </row>
    <row r="49" spans="4:22" ht="15" x14ac:dyDescent="0.25">
      <c r="D49" s="51"/>
      <c r="E49" s="51"/>
      <c r="F49" s="57">
        <f>SUM(F31:F48)</f>
        <v>33524.990000000005</v>
      </c>
      <c r="G49" s="51" t="s">
        <v>68</v>
      </c>
      <c r="H49" s="58"/>
      <c r="I49" s="59"/>
      <c r="J49" s="55"/>
    </row>
    <row r="51" spans="4:22" ht="14.25" x14ac:dyDescent="0.2">
      <c r="H51" s="54"/>
      <c r="I51" s="55"/>
      <c r="J51" s="55"/>
      <c r="V51" s="22"/>
    </row>
  </sheetData>
  <mergeCells count="24">
    <mergeCell ref="B14:E14"/>
    <mergeCell ref="A3:E3"/>
    <mergeCell ref="B4:E4"/>
    <mergeCell ref="B5:E5"/>
    <mergeCell ref="B6:E6"/>
    <mergeCell ref="A7:E7"/>
    <mergeCell ref="A8:E8"/>
    <mergeCell ref="A9:E9"/>
    <mergeCell ref="B10:E10"/>
    <mergeCell ref="B11:E11"/>
    <mergeCell ref="B12:E12"/>
    <mergeCell ref="B13:E13"/>
    <mergeCell ref="A29:E29"/>
    <mergeCell ref="B15:E15"/>
    <mergeCell ref="B19:E19"/>
    <mergeCell ref="B20:E20"/>
    <mergeCell ref="B21:E21"/>
    <mergeCell ref="B22:E22"/>
    <mergeCell ref="A23:E23"/>
    <mergeCell ref="A24:E24"/>
    <mergeCell ref="B25:E25"/>
    <mergeCell ref="B26:E26"/>
    <mergeCell ref="B27:E27"/>
    <mergeCell ref="A28:E28"/>
  </mergeCells>
  <dataValidations count="1">
    <dataValidation type="textLength" operator="lessThanOrEqual" allowBlank="1" showInputMessage="1" showErrorMessage="1" errorTitle="Field limited to 50 characters" error="Description is limited to 50 characters, including spaces." sqref="G42" xr:uid="{E2F52699-5907-45C3-B0D2-C668C6474A6D}">
      <formula1>50</formula1>
    </dataValidation>
  </dataValidations>
  <pageMargins left="0.25" right="0.25" top="0.75" bottom="0.75" header="0.3" footer="0.3"/>
  <pageSetup scale="49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D089E-1F6D-44DC-AD2D-B123A5AEAB51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2020-21 SRCSD Budget</vt:lpstr>
      <vt:lpstr>2020-21 SRCSD Budget Adjusted</vt:lpstr>
      <vt:lpstr>2020-21 Balance Sheet</vt:lpstr>
      <vt:lpstr>Sheet1</vt:lpstr>
      <vt:lpstr>'2020-21 Balance Sheet'!Print_Area</vt:lpstr>
      <vt:lpstr>'2020-21 SRCSD Budget'!Print_Area</vt:lpstr>
      <vt:lpstr>'2020-21 SRCSD Budget Adjusted'!Print_Area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hodgeleea</dc:creator>
  <cp:lastModifiedBy>hodgeleea</cp:lastModifiedBy>
  <cp:lastPrinted>2021-04-09T01:53:13Z</cp:lastPrinted>
  <dcterms:created xsi:type="dcterms:W3CDTF">2020-06-05T22:32:51Z</dcterms:created>
  <dcterms:modified xsi:type="dcterms:W3CDTF">2021-06-01T17:28:18Z</dcterms:modified>
</cp:coreProperties>
</file>