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dgeleea\Documents\SRCSD Finances\2023 - 2024\"/>
    </mc:Choice>
  </mc:AlternateContent>
  <xr:revisionPtr revIDLastSave="0" documentId="13_ncr:1_{7AB7CA73-E7E4-40A4-9BE0-817547081CEA}" xr6:coauthVersionLast="47" xr6:coauthVersionMax="47" xr10:uidLastSave="{00000000-0000-0000-0000-000000000000}"/>
  <bookViews>
    <workbookView xWindow="-120" yWindow="-120" windowWidth="24240" windowHeight="13140" xr2:uid="{63E7070C-04B1-4F74-B29F-F30613E6FA4E}"/>
  </bookViews>
  <sheets>
    <sheet name="2023-24 SRCSD Balance Sheet" sheetId="1" r:id="rId1"/>
  </sheets>
  <definedNames>
    <definedName name="_xlnm.Print_Area" localSheetId="0">'2023-24 SRCSD Balance Sheet'!$A$3:$V$29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2" i="1" l="1"/>
  <c r="U21" i="1"/>
  <c r="U20" i="1"/>
  <c r="U19" i="1"/>
  <c r="U18" i="1"/>
  <c r="U17" i="1"/>
  <c r="U16" i="1"/>
  <c r="U15" i="1"/>
  <c r="U14" i="1"/>
  <c r="U13" i="1"/>
  <c r="U12" i="1"/>
  <c r="U10" i="1"/>
  <c r="G41" i="1" l="1"/>
  <c r="H4" i="1"/>
  <c r="U4" i="1" s="1"/>
  <c r="H28" i="1"/>
  <c r="U27" i="1"/>
  <c r="U26" i="1"/>
  <c r="U25" i="1"/>
  <c r="T23" i="1"/>
  <c r="T29" i="1" s="1"/>
  <c r="S23" i="1"/>
  <c r="S29" i="1" s="1"/>
  <c r="R23" i="1"/>
  <c r="R29" i="1" s="1"/>
  <c r="Q23" i="1"/>
  <c r="Q29" i="1" s="1"/>
  <c r="P23" i="1"/>
  <c r="P29" i="1" s="1"/>
  <c r="O23" i="1"/>
  <c r="O29" i="1" s="1"/>
  <c r="N23" i="1"/>
  <c r="N29" i="1" s="1"/>
  <c r="M23" i="1"/>
  <c r="M29" i="1" s="1"/>
  <c r="L23" i="1"/>
  <c r="L29" i="1" s="1"/>
  <c r="K23" i="1"/>
  <c r="K29" i="1" s="1"/>
  <c r="J23" i="1"/>
  <c r="J29" i="1" s="1"/>
  <c r="I23" i="1"/>
  <c r="I29" i="1" s="1"/>
  <c r="U11" i="1"/>
  <c r="U6" i="1"/>
  <c r="H5" i="1"/>
  <c r="H7" i="1" l="1"/>
  <c r="H15" i="1" s="1"/>
  <c r="U7" i="1"/>
  <c r="U5" i="1"/>
  <c r="U23" i="1" l="1"/>
  <c r="H23" i="1"/>
  <c r="H29" i="1" s="1"/>
  <c r="U29" i="1" s="1"/>
  <c r="F28" i="1" l="1"/>
  <c r="F7" i="1"/>
  <c r="F15" i="1" l="1"/>
  <c r="F23" i="1" s="1"/>
  <c r="F29" i="1" s="1"/>
</calcChain>
</file>

<file path=xl/sharedStrings.xml><?xml version="1.0" encoding="utf-8"?>
<sst xmlns="http://schemas.openxmlformats.org/spreadsheetml/2006/main" count="94" uniqueCount="86">
  <si>
    <t xml:space="preserve">       SHOWCASE RANCHES CSD</t>
  </si>
  <si>
    <t>Comments</t>
  </si>
  <si>
    <t>0350</t>
  </si>
  <si>
    <t>Brought Forward Fund Balance</t>
  </si>
  <si>
    <t>Estimated brought forward figure</t>
  </si>
  <si>
    <t>0100</t>
  </si>
  <si>
    <t>Secured Prop Ad Valorem Tax</t>
  </si>
  <si>
    <t>Estimated Ad Valorem from county</t>
  </si>
  <si>
    <t>0175</t>
  </si>
  <si>
    <t>Direct Assessment Tax</t>
  </si>
  <si>
    <t xml:space="preserve">$125 per dwelling </t>
  </si>
  <si>
    <t xml:space="preserve">               Total Revenue:</t>
  </si>
  <si>
    <t xml:space="preserve"> </t>
  </si>
  <si>
    <t>Expense Accounts</t>
  </si>
  <si>
    <t>4100</t>
  </si>
  <si>
    <t>SDRMA Liability/Spec Event Ins</t>
  </si>
  <si>
    <t>4188</t>
  </si>
  <si>
    <t>Dam Fees/Mtnc/Abatement</t>
  </si>
  <si>
    <t>4220</t>
  </si>
  <si>
    <t>Membership - CSDA</t>
  </si>
  <si>
    <t>4260</t>
  </si>
  <si>
    <t>Office Expenses</t>
  </si>
  <si>
    <t>4300</t>
  </si>
  <si>
    <t>Professional Services</t>
  </si>
  <si>
    <t>Water Rights &amp; Website</t>
  </si>
  <si>
    <t>4303</t>
  </si>
  <si>
    <t>Road Construction/Maintenance</t>
  </si>
  <si>
    <t>Road matl's</t>
  </si>
  <si>
    <t xml:space="preserve">Cutback and A/B rock </t>
  </si>
  <si>
    <t>Road striping supplies</t>
  </si>
  <si>
    <t>Road herbicide</t>
  </si>
  <si>
    <t>Herbicide sprayed on Dorado Canyon</t>
  </si>
  <si>
    <t>4304</t>
  </si>
  <si>
    <t>LAFCO Administrative Fee</t>
  </si>
  <si>
    <t xml:space="preserve">Auditing Services </t>
  </si>
  <si>
    <t>Next Audit due 6/30/2025</t>
  </si>
  <si>
    <t>4400</t>
  </si>
  <si>
    <t>Public &amp; Legal Notices</t>
  </si>
  <si>
    <t>4420</t>
  </si>
  <si>
    <t xml:space="preserve">Rent &amp; Lease: Equip &amp; PO Box </t>
  </si>
  <si>
    <t xml:space="preserve">               Total Expenses:</t>
  </si>
  <si>
    <t>Contingencies/Reserves:</t>
  </si>
  <si>
    <t>Reserve for Contingencies</t>
  </si>
  <si>
    <t>Reserves for Dorado Canyon</t>
  </si>
  <si>
    <t>Reserves for Mt Aukum View Dam</t>
  </si>
  <si>
    <t>Balance = $21,000</t>
  </si>
  <si>
    <t xml:space="preserve">               Total Reserves:</t>
  </si>
  <si>
    <t>TOTAL EXPENSES/RESERVE</t>
  </si>
  <si>
    <t>PO Box and possible equipment rental</t>
  </si>
  <si>
    <t>Balance = $35,000</t>
  </si>
  <si>
    <t xml:space="preserve"> Budget         FY2023 - 24</t>
  </si>
  <si>
    <t>Adjustments</t>
  </si>
  <si>
    <t>Final Budget</t>
  </si>
  <si>
    <t>July</t>
  </si>
  <si>
    <t>Aug</t>
  </si>
  <si>
    <t>Sept</t>
  </si>
  <si>
    <t>Dec</t>
  </si>
  <si>
    <t>J</t>
  </si>
  <si>
    <t>F</t>
  </si>
  <si>
    <t>M</t>
  </si>
  <si>
    <t>A</t>
  </si>
  <si>
    <t>Available Balance</t>
  </si>
  <si>
    <t>Nov</t>
  </si>
  <si>
    <t>Oct</t>
  </si>
  <si>
    <t>Q1</t>
  </si>
  <si>
    <t>SDRMA liability insurance</t>
  </si>
  <si>
    <t>Adjustments:</t>
  </si>
  <si>
    <t>Adjustment amounts added to 4303, Road Maintenance</t>
  </si>
  <si>
    <t>LAFCO</t>
  </si>
  <si>
    <t>Q2</t>
  </si>
  <si>
    <t>Reconciled with EDC Auditor Controller monthly report on June 6, 2023</t>
  </si>
  <si>
    <t>Streamline - Annual website maintenance</t>
  </si>
  <si>
    <t>CSDA membership fee</t>
  </si>
  <si>
    <t>Q3</t>
  </si>
  <si>
    <t>Blain Stumpf - asphalt grindings for Oro Pass</t>
  </si>
  <si>
    <t>Water rights fees for Aukum View, Spanish Creek and Deer lakes</t>
  </si>
  <si>
    <t>Q4</t>
  </si>
  <si>
    <t>Reimburse Lee Hodge for herbicide for Dorado Canyon</t>
  </si>
  <si>
    <t>P.O.Box rental for 12 months</t>
  </si>
  <si>
    <t>Annual DSOD fee for Aukum View Dam</t>
  </si>
  <si>
    <t>Blain Stumpf - cutback for Dorado Canyon</t>
  </si>
  <si>
    <t>DSOD fee ($9000), weed/rodent control ~$750</t>
  </si>
  <si>
    <t>Actual Brought Forward amount $16,175</t>
  </si>
  <si>
    <t>Budget for FY2023 - 2024 - Passed at June 8, 2023 CSD Board Meeting</t>
  </si>
  <si>
    <t>As of 9/30/2023</t>
  </si>
  <si>
    <t>Estimated Ad valorem amount $16338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</si>
</sst>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12" x14ac:knownFonts="1"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.5"/>
      <name val="Arial"/>
      <family val="2"/>
    </font>
    <font>
      <b/>
      <sz val="9.5"/>
      <name val="Arial"/>
      <family val="2"/>
    </font>
    <font>
      <b/>
      <sz val="18"/>
      <color rgb="FFFF0000"/>
      <name val="Arial"/>
      <family val="2"/>
    </font>
    <font>
      <b/>
      <sz val="14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b/>
      <sz val="9.5"/>
      <color rgb="FFFF0000"/>
      <name val="Arial"/>
      <family val="2"/>
    </font>
    <font>
      <sz val="2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07">
    <xf numFmtId="0" fontId="0" fillId="0" borderId="0" xfId="0"/>
    <xf numFmtId="16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6" xfId="0" quotePrefix="1" applyFont="1" applyBorder="1" applyAlignment="1">
      <alignment vertical="center"/>
    </xf>
    <xf numFmtId="164" fontId="2" fillId="0" borderId="10" xfId="0" applyNumberFormat="1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12" xfId="0" quotePrefix="1" applyFont="1" applyBorder="1"/>
    <xf numFmtId="164" fontId="2" fillId="0" borderId="15" xfId="0" applyNumberFormat="1" applyFont="1" applyBorder="1"/>
    <xf numFmtId="0" fontId="2" fillId="0" borderId="16" xfId="0" applyFont="1" applyBorder="1"/>
    <xf numFmtId="164" fontId="1" fillId="0" borderId="15" xfId="0" applyNumberFormat="1" applyFont="1" applyBorder="1"/>
    <xf numFmtId="0" fontId="2" fillId="0" borderId="12" xfId="0" quotePrefix="1" applyFont="1" applyBorder="1" applyAlignment="1">
      <alignment horizontal="left"/>
    </xf>
    <xf numFmtId="0" fontId="2" fillId="0" borderId="12" xfId="0" quotePrefix="1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6" fontId="2" fillId="0" borderId="16" xfId="0" quotePrefix="1" applyNumberFormat="1" applyFont="1" applyBorder="1"/>
    <xf numFmtId="6" fontId="2" fillId="0" borderId="16" xfId="0" applyNumberFormat="1" applyFont="1" applyBorder="1" applyAlignment="1">
      <alignment horizontal="left" vertical="center"/>
    </xf>
    <xf numFmtId="3" fontId="3" fillId="0" borderId="0" xfId="0" applyNumberFormat="1" applyFont="1"/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16" xfId="0" applyFont="1" applyBorder="1"/>
    <xf numFmtId="0" fontId="2" fillId="0" borderId="12" xfId="0" applyFont="1" applyBorder="1" applyAlignment="1">
      <alignment horizontal="left"/>
    </xf>
    <xf numFmtId="164" fontId="1" fillId="0" borderId="23" xfId="0" applyNumberFormat="1" applyFont="1" applyBorder="1"/>
    <xf numFmtId="0" fontId="2" fillId="0" borderId="24" xfId="0" applyFont="1" applyBorder="1"/>
    <xf numFmtId="0" fontId="4" fillId="0" borderId="0" xfId="0" applyFont="1"/>
    <xf numFmtId="164" fontId="3" fillId="0" borderId="25" xfId="0" applyNumberFormat="1" applyFont="1" applyBorder="1"/>
    <xf numFmtId="164" fontId="3" fillId="0" borderId="0" xfId="0" applyNumberFormat="1" applyFont="1"/>
    <xf numFmtId="164" fontId="4" fillId="0" borderId="0" xfId="0" applyNumberFormat="1" applyFont="1"/>
    <xf numFmtId="164" fontId="5" fillId="0" borderId="0" xfId="0" applyNumberFormat="1" applyFont="1"/>
    <xf numFmtId="0" fontId="6" fillId="0" borderId="0" xfId="0" applyFont="1" applyAlignment="1">
      <alignment horizontal="center" vertical="center"/>
    </xf>
    <xf numFmtId="164" fontId="1" fillId="0" borderId="26" xfId="0" applyNumberFormat="1" applyFont="1" applyBorder="1"/>
    <xf numFmtId="164" fontId="1" fillId="0" borderId="5" xfId="0" applyNumberFormat="1" applyFont="1" applyBorder="1" applyAlignment="1">
      <alignment horizontal="center" vertical="center" wrapText="1"/>
    </xf>
    <xf numFmtId="43" fontId="1" fillId="0" borderId="4" xfId="1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164" fontId="2" fillId="0" borderId="28" xfId="0" applyNumberFormat="1" applyFont="1" applyBorder="1" applyAlignment="1">
      <alignment vertical="center"/>
    </xf>
    <xf numFmtId="43" fontId="8" fillId="0" borderId="10" xfId="1" applyNumberFormat="1" applyFont="1" applyBorder="1"/>
    <xf numFmtId="0" fontId="8" fillId="0" borderId="29" xfId="0" applyFont="1" applyBorder="1"/>
    <xf numFmtId="4" fontId="8" fillId="0" borderId="29" xfId="0" applyNumberFormat="1" applyFont="1" applyBorder="1"/>
    <xf numFmtId="4" fontId="8" fillId="0" borderId="30" xfId="0" applyNumberFormat="1" applyFont="1" applyBorder="1"/>
    <xf numFmtId="164" fontId="2" fillId="0" borderId="31" xfId="0" applyNumberFormat="1" applyFont="1" applyBorder="1"/>
    <xf numFmtId="164" fontId="2" fillId="0" borderId="32" xfId="0" applyNumberFormat="1" applyFont="1" applyBorder="1" applyAlignment="1">
      <alignment horizontal="right"/>
    </xf>
    <xf numFmtId="164" fontId="2" fillId="0" borderId="16" xfId="0" applyNumberFormat="1" applyFont="1" applyBorder="1"/>
    <xf numFmtId="43" fontId="8" fillId="0" borderId="15" xfId="1" applyNumberFormat="1" applyFont="1" applyBorder="1"/>
    <xf numFmtId="0" fontId="8" fillId="0" borderId="13" xfId="0" applyFont="1" applyBorder="1"/>
    <xf numFmtId="4" fontId="8" fillId="0" borderId="13" xfId="0" applyNumberFormat="1" applyFont="1" applyBorder="1"/>
    <xf numFmtId="164" fontId="1" fillId="0" borderId="32" xfId="0" applyNumberFormat="1" applyFont="1" applyBorder="1"/>
    <xf numFmtId="164" fontId="1" fillId="0" borderId="16" xfId="0" applyNumberFormat="1" applyFont="1" applyBorder="1"/>
    <xf numFmtId="164" fontId="2" fillId="0" borderId="32" xfId="0" applyNumberFormat="1" applyFont="1" applyBorder="1"/>
    <xf numFmtId="4" fontId="8" fillId="0" borderId="17" xfId="0" applyNumberFormat="1" applyFont="1" applyBorder="1"/>
    <xf numFmtId="0" fontId="3" fillId="0" borderId="16" xfId="0" applyFont="1" applyBorder="1"/>
    <xf numFmtId="164" fontId="3" fillId="0" borderId="32" xfId="0" applyNumberFormat="1" applyFont="1" applyBorder="1"/>
    <xf numFmtId="39" fontId="9" fillId="0" borderId="15" xfId="1" applyNumberFormat="1" applyFont="1" applyBorder="1"/>
    <xf numFmtId="39" fontId="8" fillId="0" borderId="13" xfId="1" applyNumberFormat="1" applyFont="1" applyBorder="1"/>
    <xf numFmtId="39" fontId="8" fillId="0" borderId="17" xfId="1" applyNumberFormat="1" applyFont="1" applyBorder="1"/>
    <xf numFmtId="164" fontId="2" fillId="0" borderId="16" xfId="0" applyNumberFormat="1" applyFont="1" applyBorder="1" applyAlignment="1">
      <alignment vertical="center"/>
    </xf>
    <xf numFmtId="37" fontId="9" fillId="0" borderId="13" xfId="1" applyNumberFormat="1" applyFont="1" applyBorder="1"/>
    <xf numFmtId="39" fontId="9" fillId="0" borderId="17" xfId="1" applyNumberFormat="1" applyFont="1" applyBorder="1"/>
    <xf numFmtId="39" fontId="8" fillId="0" borderId="15" xfId="1" applyNumberFormat="1" applyFont="1" applyBorder="1"/>
    <xf numFmtId="39" fontId="9" fillId="0" borderId="13" xfId="1" applyNumberFormat="1" applyFont="1" applyBorder="1"/>
    <xf numFmtId="164" fontId="2" fillId="0" borderId="32" xfId="0" applyNumberFormat="1" applyFont="1" applyBorder="1" applyAlignment="1">
      <alignment vertical="center"/>
    </xf>
    <xf numFmtId="39" fontId="3" fillId="0" borderId="13" xfId="1" applyNumberFormat="1" applyFont="1" applyBorder="1"/>
    <xf numFmtId="37" fontId="9" fillId="0" borderId="17" xfId="1" applyNumberFormat="1" applyFont="1" applyBorder="1"/>
    <xf numFmtId="43" fontId="9" fillId="0" borderId="15" xfId="1" applyNumberFormat="1" applyFont="1" applyBorder="1"/>
    <xf numFmtId="0" fontId="8" fillId="0" borderId="15" xfId="0" applyFont="1" applyBorder="1"/>
    <xf numFmtId="164" fontId="1" fillId="0" borderId="20" xfId="0" applyNumberFormat="1" applyFont="1" applyBorder="1"/>
    <xf numFmtId="164" fontId="8" fillId="0" borderId="21" xfId="0" applyNumberFormat="1" applyFont="1" applyBorder="1"/>
    <xf numFmtId="164" fontId="1" fillId="0" borderId="33" xfId="0" applyNumberFormat="1" applyFont="1" applyBorder="1"/>
    <xf numFmtId="0" fontId="3" fillId="0" borderId="0" xfId="0" applyFont="1" applyAlignment="1">
      <alignment horizontal="center"/>
    </xf>
    <xf numFmtId="0" fontId="8" fillId="0" borderId="0" xfId="0" applyFont="1"/>
    <xf numFmtId="17" fontId="8" fillId="0" borderId="0" xfId="0" applyNumberFormat="1" applyFont="1"/>
    <xf numFmtId="8" fontId="8" fillId="0" borderId="0" xfId="1" applyNumberFormat="1" applyFont="1"/>
    <xf numFmtId="164" fontId="8" fillId="0" borderId="0" xfId="0" applyNumberFormat="1" applyFont="1"/>
    <xf numFmtId="43" fontId="3" fillId="0" borderId="0" xfId="1" applyNumberFormat="1" applyFont="1"/>
    <xf numFmtId="4" fontId="3" fillId="0" borderId="0" xfId="0" applyNumberFormat="1" applyFont="1"/>
    <xf numFmtId="0" fontId="8" fillId="0" borderId="0" xfId="0" applyFont="1" applyAlignment="1">
      <alignment horizontal="right"/>
    </xf>
    <xf numFmtId="4" fontId="8" fillId="0" borderId="0" xfId="0" applyNumberFormat="1" applyFont="1"/>
    <xf numFmtId="4" fontId="10" fillId="0" borderId="0" xfId="0" applyNumberFormat="1" applyFont="1"/>
    <xf numFmtId="8" fontId="8" fillId="0" borderId="0" xfId="0" applyNumberFormat="1" applyFont="1"/>
    <xf numFmtId="0" fontId="10" fillId="0" borderId="0" xfId="0" applyFont="1"/>
    <xf numFmtId="4" fontId="4" fillId="0" borderId="0" xfId="0" applyNumberFormat="1" applyFont="1"/>
    <xf numFmtId="8" fontId="9" fillId="0" borderId="0" xfId="0" applyNumberFormat="1" applyFont="1"/>
    <xf numFmtId="165" fontId="8" fillId="0" borderId="34" xfId="0" applyNumberFormat="1" applyFont="1" applyBorder="1"/>
    <xf numFmtId="0" fontId="11" fillId="0" borderId="0" xfId="0" applyFont="1"/>
    <xf numFmtId="0" fontId="2" fillId="0" borderId="13" xfId="0" applyFont="1" applyBorder="1"/>
    <xf numFmtId="0" fontId="2" fillId="0" borderId="14" xfId="0" applyFont="1" applyBorder="1"/>
    <xf numFmtId="0" fontId="1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" fillId="0" borderId="12" xfId="0" applyFont="1" applyBorder="1"/>
    <xf numFmtId="0" fontId="2" fillId="0" borderId="12" xfId="0" applyFont="1" applyBorder="1"/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1" fillId="0" borderId="13" xfId="0" applyFont="1" applyBorder="1"/>
    <xf numFmtId="0" fontId="1" fillId="0" borderId="14" xfId="0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4E015-919D-4F27-B00B-DF8F7CD8EB6B}">
  <sheetPr>
    <pageSetUpPr fitToPage="1"/>
  </sheetPr>
  <dimension ref="A2:W45"/>
  <sheetViews>
    <sheetView tabSelected="1" topLeftCell="C13" workbookViewId="0">
      <selection activeCell="V33" sqref="V33"/>
    </sheetView>
  </sheetViews>
  <sheetFormatPr defaultRowHeight="12.75" x14ac:dyDescent="0.2"/>
  <cols>
    <col min="1" max="4" width="9.140625" style="3"/>
    <col min="5" max="5" width="7.42578125" style="3" customWidth="1"/>
    <col min="6" max="6" width="14" style="28" customWidth="1"/>
    <col min="7" max="7" width="17.42578125" style="3" customWidth="1"/>
    <col min="8" max="8" width="11.5703125" style="3" customWidth="1"/>
    <col min="9" max="9" width="9.5703125" style="3" customWidth="1"/>
    <col min="10" max="10" width="6.28515625" style="3" customWidth="1"/>
    <col min="11" max="11" width="10.42578125" style="3" customWidth="1"/>
    <col min="12" max="13" width="9.140625" style="3"/>
    <col min="14" max="14" width="7.28515625" style="3" customWidth="1"/>
    <col min="15" max="15" width="5.42578125" style="3" customWidth="1"/>
    <col min="16" max="16" width="7.5703125" style="3" customWidth="1"/>
    <col min="17" max="17" width="5.85546875" style="3" customWidth="1"/>
    <col min="18" max="18" width="6" style="3" customWidth="1"/>
    <col min="19" max="19" width="4.85546875" style="3" customWidth="1"/>
    <col min="20" max="20" width="5" style="3" customWidth="1"/>
    <col min="21" max="21" width="12.5703125" style="3" customWidth="1"/>
    <col min="22" max="22" width="48.28515625" style="3" customWidth="1"/>
    <col min="23" max="16384" width="9.140625" style="3"/>
  </cols>
  <sheetData>
    <row r="2" spans="1:22" ht="35.25" customHeight="1" thickBot="1" x14ac:dyDescent="0.4">
      <c r="C2" s="30"/>
      <c r="F2" s="31" t="s">
        <v>83</v>
      </c>
      <c r="V2" s="85" t="s">
        <v>84</v>
      </c>
    </row>
    <row r="3" spans="1:22" ht="33" customHeight="1" thickBot="1" x14ac:dyDescent="0.25">
      <c r="A3" s="88" t="s">
        <v>0</v>
      </c>
      <c r="B3" s="89"/>
      <c r="C3" s="89"/>
      <c r="D3" s="89"/>
      <c r="E3" s="90"/>
      <c r="F3" s="1" t="s">
        <v>50</v>
      </c>
      <c r="G3" s="33" t="s">
        <v>51</v>
      </c>
      <c r="H3" s="33" t="s">
        <v>52</v>
      </c>
      <c r="I3" s="34" t="s">
        <v>53</v>
      </c>
      <c r="J3" s="1" t="s">
        <v>54</v>
      </c>
      <c r="K3" s="35" t="s">
        <v>55</v>
      </c>
      <c r="L3" s="1" t="s">
        <v>63</v>
      </c>
      <c r="M3" s="35" t="s">
        <v>62</v>
      </c>
      <c r="N3" s="35" t="s">
        <v>56</v>
      </c>
      <c r="O3" s="35" t="s">
        <v>57</v>
      </c>
      <c r="P3" s="35" t="s">
        <v>58</v>
      </c>
      <c r="Q3" s="35" t="s">
        <v>59</v>
      </c>
      <c r="R3" s="35" t="s">
        <v>60</v>
      </c>
      <c r="S3" s="35" t="s">
        <v>59</v>
      </c>
      <c r="T3" s="36" t="s">
        <v>57</v>
      </c>
      <c r="U3" s="33" t="s">
        <v>61</v>
      </c>
      <c r="V3" s="2" t="s">
        <v>1</v>
      </c>
    </row>
    <row r="4" spans="1:22" ht="15.95" customHeight="1" x14ac:dyDescent="0.2">
      <c r="A4" s="4" t="s">
        <v>2</v>
      </c>
      <c r="B4" s="91" t="s">
        <v>3</v>
      </c>
      <c r="C4" s="92"/>
      <c r="D4" s="92"/>
      <c r="E4" s="93"/>
      <c r="F4" s="5">
        <v>14000</v>
      </c>
      <c r="G4" s="37">
        <v>2175</v>
      </c>
      <c r="H4" s="44">
        <f>SUM(F4:G4)</f>
        <v>16175</v>
      </c>
      <c r="I4" s="38"/>
      <c r="J4" s="39"/>
      <c r="K4" s="40"/>
      <c r="L4" s="39"/>
      <c r="M4" s="40"/>
      <c r="N4" s="40"/>
      <c r="O4" s="40"/>
      <c r="P4" s="40"/>
      <c r="Q4" s="40"/>
      <c r="R4" s="40"/>
      <c r="S4" s="40"/>
      <c r="T4" s="41"/>
      <c r="U4" s="42">
        <f>SUM(H4:K4)</f>
        <v>16175</v>
      </c>
      <c r="V4" s="6" t="s">
        <v>4</v>
      </c>
    </row>
    <row r="5" spans="1:22" ht="15.95" customHeight="1" x14ac:dyDescent="0.2">
      <c r="A5" s="7" t="s">
        <v>5</v>
      </c>
      <c r="B5" s="86" t="s">
        <v>6</v>
      </c>
      <c r="C5" s="86"/>
      <c r="D5" s="86"/>
      <c r="E5" s="87"/>
      <c r="F5" s="8">
        <v>15000</v>
      </c>
      <c r="G5" s="43">
        <v>1338</v>
      </c>
      <c r="H5" s="44">
        <f>SUM(F5:G5)</f>
        <v>16338</v>
      </c>
      <c r="I5" s="45"/>
      <c r="J5" s="46"/>
      <c r="K5" s="47"/>
      <c r="L5" s="39"/>
      <c r="M5" s="40"/>
      <c r="N5" s="40"/>
      <c r="O5" s="40"/>
      <c r="P5" s="40"/>
      <c r="Q5" s="40"/>
      <c r="R5" s="40"/>
      <c r="S5" s="40"/>
      <c r="T5" s="41"/>
      <c r="U5" s="42">
        <f>SUM(H5:K5)</f>
        <v>16338</v>
      </c>
      <c r="V5" s="9" t="s">
        <v>7</v>
      </c>
    </row>
    <row r="6" spans="1:22" ht="15.95" customHeight="1" x14ac:dyDescent="0.2">
      <c r="A6" s="7" t="s">
        <v>8</v>
      </c>
      <c r="B6" s="86" t="s">
        <v>9</v>
      </c>
      <c r="C6" s="86"/>
      <c r="D6" s="86"/>
      <c r="E6" s="87"/>
      <c r="F6" s="8">
        <v>17750</v>
      </c>
      <c r="G6" s="43"/>
      <c r="H6" s="44">
        <v>17750</v>
      </c>
      <c r="I6" s="45"/>
      <c r="J6" s="46"/>
      <c r="K6" s="47"/>
      <c r="L6" s="39"/>
      <c r="M6" s="40"/>
      <c r="N6" s="40"/>
      <c r="O6" s="40"/>
      <c r="P6" s="40"/>
      <c r="Q6" s="40"/>
      <c r="R6" s="40"/>
      <c r="S6" s="40"/>
      <c r="T6" s="41"/>
      <c r="U6" s="42">
        <f>SUM(H6:K6)</f>
        <v>17750</v>
      </c>
      <c r="V6" s="9" t="s">
        <v>10</v>
      </c>
    </row>
    <row r="7" spans="1:22" ht="15.95" customHeight="1" x14ac:dyDescent="0.25">
      <c r="A7" s="94" t="s">
        <v>11</v>
      </c>
      <c r="B7" s="86"/>
      <c r="C7" s="86"/>
      <c r="D7" s="86"/>
      <c r="E7" s="87"/>
      <c r="F7" s="10">
        <f>SUM(F4:F6)</f>
        <v>46750</v>
      </c>
      <c r="G7" s="48"/>
      <c r="H7" s="49">
        <f>SUM(H4:H6)</f>
        <v>50263</v>
      </c>
      <c r="I7" s="45"/>
      <c r="J7" s="46"/>
      <c r="K7" s="47"/>
      <c r="L7" s="39"/>
      <c r="M7" s="40"/>
      <c r="N7" s="40"/>
      <c r="O7" s="40"/>
      <c r="P7" s="40"/>
      <c r="Q7" s="40"/>
      <c r="R7" s="40"/>
      <c r="S7" s="40"/>
      <c r="T7" s="41"/>
      <c r="U7" s="42">
        <f>SUM(H7:K7)</f>
        <v>50263</v>
      </c>
      <c r="V7" s="9"/>
    </row>
    <row r="8" spans="1:22" ht="15.95" customHeight="1" x14ac:dyDescent="0.2">
      <c r="A8" s="95" t="s">
        <v>12</v>
      </c>
      <c r="B8" s="86"/>
      <c r="C8" s="86"/>
      <c r="D8" s="86"/>
      <c r="E8" s="87"/>
      <c r="F8" s="8"/>
      <c r="G8" s="50"/>
      <c r="H8" s="44"/>
      <c r="I8" s="45"/>
      <c r="J8" s="46"/>
      <c r="K8" s="47"/>
      <c r="L8" s="46"/>
      <c r="M8" s="47"/>
      <c r="N8" s="47"/>
      <c r="O8" s="47"/>
      <c r="P8" s="47"/>
      <c r="Q8" s="47"/>
      <c r="R8" s="47"/>
      <c r="S8" s="47"/>
      <c r="T8" s="51"/>
      <c r="U8" s="52"/>
      <c r="V8" s="9"/>
    </row>
    <row r="9" spans="1:22" ht="15.95" customHeight="1" x14ac:dyDescent="0.25">
      <c r="A9" s="94" t="s">
        <v>13</v>
      </c>
      <c r="B9" s="86"/>
      <c r="C9" s="86"/>
      <c r="D9" s="86"/>
      <c r="E9" s="87"/>
      <c r="F9" s="8"/>
      <c r="G9" s="50"/>
      <c r="H9" s="44"/>
      <c r="I9" s="45"/>
      <c r="J9" s="46"/>
      <c r="K9" s="47"/>
      <c r="L9" s="46"/>
      <c r="M9" s="47"/>
      <c r="N9" s="47"/>
      <c r="O9" s="47"/>
      <c r="P9" s="47"/>
      <c r="Q9" s="47"/>
      <c r="R9" s="47"/>
      <c r="S9" s="47"/>
      <c r="T9" s="51"/>
      <c r="U9" s="52"/>
      <c r="V9" s="9"/>
    </row>
    <row r="10" spans="1:22" ht="15.95" customHeight="1" x14ac:dyDescent="0.2">
      <c r="A10" s="11" t="s">
        <v>14</v>
      </c>
      <c r="B10" s="86" t="s">
        <v>15</v>
      </c>
      <c r="C10" s="86"/>
      <c r="D10" s="86"/>
      <c r="E10" s="87"/>
      <c r="F10" s="8">
        <v>3000</v>
      </c>
      <c r="G10" s="53"/>
      <c r="H10" s="44">
        <v>3000</v>
      </c>
      <c r="I10" s="54">
        <v>2807.81</v>
      </c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6"/>
      <c r="U10" s="44">
        <f>H10-SUM(I10:T10)</f>
        <v>192.19000000000005</v>
      </c>
      <c r="V10" s="9"/>
    </row>
    <row r="11" spans="1:22" ht="15.95" customHeight="1" x14ac:dyDescent="0.2">
      <c r="A11" s="12" t="s">
        <v>16</v>
      </c>
      <c r="B11" s="96" t="s">
        <v>17</v>
      </c>
      <c r="C11" s="97"/>
      <c r="D11" s="97"/>
      <c r="E11" s="98"/>
      <c r="F11" s="13">
        <v>9750</v>
      </c>
      <c r="G11" s="53"/>
      <c r="H11" s="57">
        <v>9750</v>
      </c>
      <c r="I11" s="54"/>
      <c r="J11" s="54"/>
      <c r="K11" s="55"/>
      <c r="L11" s="55"/>
      <c r="M11" s="55"/>
      <c r="N11" s="55"/>
      <c r="O11" s="55"/>
      <c r="P11" s="55"/>
      <c r="Q11" s="55"/>
      <c r="R11" s="58"/>
      <c r="S11" s="55"/>
      <c r="T11" s="59"/>
      <c r="U11" s="44">
        <f>H11-SUM(I11:T11)</f>
        <v>9750</v>
      </c>
      <c r="V11" s="14" t="s">
        <v>81</v>
      </c>
    </row>
    <row r="12" spans="1:22" ht="15.95" customHeight="1" x14ac:dyDescent="0.2">
      <c r="A12" s="11" t="s">
        <v>18</v>
      </c>
      <c r="B12" s="86" t="s">
        <v>19</v>
      </c>
      <c r="C12" s="86"/>
      <c r="D12" s="86"/>
      <c r="E12" s="87"/>
      <c r="F12" s="8">
        <v>225</v>
      </c>
      <c r="G12" s="50"/>
      <c r="H12" s="44">
        <v>225</v>
      </c>
      <c r="I12" s="60"/>
      <c r="J12" s="55"/>
      <c r="K12" s="55"/>
      <c r="L12" s="55"/>
      <c r="M12" s="61"/>
      <c r="N12" s="61"/>
      <c r="O12" s="55"/>
      <c r="P12" s="55"/>
      <c r="Q12" s="55"/>
      <c r="R12" s="61"/>
      <c r="S12" s="55"/>
      <c r="T12" s="56"/>
      <c r="U12" s="44">
        <f t="shared" ref="U12:U22" si="0">H12-SUM(I12:T12)</f>
        <v>225</v>
      </c>
      <c r="V12" s="9"/>
    </row>
    <row r="13" spans="1:22" ht="15.95" customHeight="1" x14ac:dyDescent="0.2">
      <c r="A13" s="11" t="s">
        <v>20</v>
      </c>
      <c r="B13" s="86" t="s">
        <v>21</v>
      </c>
      <c r="C13" s="86"/>
      <c r="D13" s="86"/>
      <c r="E13" s="87"/>
      <c r="F13" s="8">
        <v>100</v>
      </c>
      <c r="G13" s="50"/>
      <c r="H13" s="44">
        <v>100</v>
      </c>
      <c r="I13" s="60"/>
      <c r="J13" s="55"/>
      <c r="K13" s="55"/>
      <c r="L13" s="55"/>
      <c r="M13" s="55"/>
      <c r="N13" s="55"/>
      <c r="O13" s="55"/>
      <c r="P13" s="55"/>
      <c r="Q13" s="55"/>
      <c r="R13" s="61"/>
      <c r="S13" s="55"/>
      <c r="T13" s="56"/>
      <c r="U13" s="44">
        <f t="shared" si="0"/>
        <v>100</v>
      </c>
      <c r="V13" s="15"/>
    </row>
    <row r="14" spans="1:22" ht="15.95" customHeight="1" x14ac:dyDescent="0.2">
      <c r="A14" s="11" t="s">
        <v>22</v>
      </c>
      <c r="B14" s="86" t="s">
        <v>23</v>
      </c>
      <c r="C14" s="86"/>
      <c r="D14" s="86"/>
      <c r="E14" s="87"/>
      <c r="F14" s="8">
        <v>1300</v>
      </c>
      <c r="G14" s="50"/>
      <c r="H14" s="44">
        <v>1300</v>
      </c>
      <c r="I14" s="60"/>
      <c r="J14" s="55"/>
      <c r="K14" s="55"/>
      <c r="L14" s="55"/>
      <c r="M14" s="55"/>
      <c r="N14" s="61"/>
      <c r="O14" s="61"/>
      <c r="P14" s="61"/>
      <c r="Q14" s="61"/>
      <c r="R14" s="61"/>
      <c r="S14" s="61"/>
      <c r="T14" s="59"/>
      <c r="U14" s="44">
        <f t="shared" si="0"/>
        <v>1300</v>
      </c>
      <c r="V14" s="9" t="s">
        <v>24</v>
      </c>
    </row>
    <row r="15" spans="1:22" s="17" customFormat="1" ht="15.95" customHeight="1" x14ac:dyDescent="0.2">
      <c r="A15" s="12" t="s">
        <v>25</v>
      </c>
      <c r="B15" s="96" t="s">
        <v>26</v>
      </c>
      <c r="C15" s="97"/>
      <c r="D15" s="97"/>
      <c r="E15" s="98"/>
      <c r="F15" s="13">
        <f>F7-SUM(F10:F14)-SUM(F19:F22)-F28-SUM(F16:F18)</f>
        <v>25795</v>
      </c>
      <c r="G15" s="37"/>
      <c r="H15" s="57">
        <f>H7-SUM(H10:H14)-SUM(H19:H22)-H28-SUM(H16:H18)</f>
        <v>29308</v>
      </c>
      <c r="I15" s="60"/>
      <c r="J15" s="55"/>
      <c r="K15" s="55"/>
      <c r="L15" s="55"/>
      <c r="M15" s="55"/>
      <c r="N15" s="55"/>
      <c r="O15" s="61"/>
      <c r="P15" s="61"/>
      <c r="Q15" s="55"/>
      <c r="R15" s="61"/>
      <c r="S15" s="61"/>
      <c r="T15" s="56"/>
      <c r="U15" s="44">
        <f t="shared" si="0"/>
        <v>29308</v>
      </c>
      <c r="V15" s="16"/>
    </row>
    <row r="16" spans="1:22" ht="15.95" customHeight="1" x14ac:dyDescent="0.2">
      <c r="A16" s="12">
        <v>4567</v>
      </c>
      <c r="B16" s="18"/>
      <c r="C16" s="19" t="s">
        <v>27</v>
      </c>
      <c r="D16" s="19"/>
      <c r="E16" s="20"/>
      <c r="F16" s="13">
        <v>5000</v>
      </c>
      <c r="G16" s="62"/>
      <c r="H16" s="57">
        <v>5000</v>
      </c>
      <c r="I16" s="60"/>
      <c r="J16" s="61"/>
      <c r="K16" s="61">
        <v>3793.11</v>
      </c>
      <c r="L16" s="55"/>
      <c r="M16" s="61"/>
      <c r="N16" s="55"/>
      <c r="O16" s="61"/>
      <c r="P16" s="61"/>
      <c r="Q16" s="61"/>
      <c r="R16" s="61"/>
      <c r="S16" s="61"/>
      <c r="T16" s="56"/>
      <c r="U16" s="44">
        <f t="shared" si="0"/>
        <v>1206.8899999999999</v>
      </c>
      <c r="V16" s="21" t="s">
        <v>28</v>
      </c>
    </row>
    <row r="17" spans="1:22" ht="15.95" customHeight="1" x14ac:dyDescent="0.2">
      <c r="A17" s="12">
        <v>4562</v>
      </c>
      <c r="B17" s="18"/>
      <c r="C17" s="19" t="s">
        <v>29</v>
      </c>
      <c r="D17" s="19"/>
      <c r="E17" s="20"/>
      <c r="F17" s="13">
        <v>0</v>
      </c>
      <c r="G17" s="62"/>
      <c r="H17" s="57">
        <v>0</v>
      </c>
      <c r="I17" s="60"/>
      <c r="J17" s="55"/>
      <c r="K17" s="55"/>
      <c r="L17" s="55"/>
      <c r="M17" s="55"/>
      <c r="N17" s="55"/>
      <c r="O17" s="55"/>
      <c r="P17" s="55"/>
      <c r="Q17" s="55"/>
      <c r="R17" s="61"/>
      <c r="S17" s="55"/>
      <c r="T17" s="56"/>
      <c r="U17" s="44">
        <f t="shared" si="0"/>
        <v>0</v>
      </c>
      <c r="V17" s="21"/>
    </row>
    <row r="18" spans="1:22" ht="15.95" customHeight="1" x14ac:dyDescent="0.2">
      <c r="A18" s="12">
        <v>4564</v>
      </c>
      <c r="B18" s="18"/>
      <c r="C18" s="19" t="s">
        <v>30</v>
      </c>
      <c r="D18" s="19"/>
      <c r="E18" s="20"/>
      <c r="F18" s="13">
        <v>250</v>
      </c>
      <c r="G18" s="62"/>
      <c r="H18" s="57">
        <v>250</v>
      </c>
      <c r="I18" s="60"/>
      <c r="J18" s="55"/>
      <c r="K18" s="55"/>
      <c r="L18" s="55"/>
      <c r="M18" s="55"/>
      <c r="N18" s="55"/>
      <c r="O18" s="55"/>
      <c r="P18" s="55"/>
      <c r="Q18" s="55"/>
      <c r="R18" s="61"/>
      <c r="S18" s="55"/>
      <c r="T18" s="56"/>
      <c r="U18" s="44">
        <f t="shared" si="0"/>
        <v>250</v>
      </c>
      <c r="V18" s="21" t="s">
        <v>31</v>
      </c>
    </row>
    <row r="19" spans="1:22" s="17" customFormat="1" ht="15.95" customHeight="1" x14ac:dyDescent="0.2">
      <c r="A19" s="11" t="s">
        <v>32</v>
      </c>
      <c r="B19" s="86" t="s">
        <v>33</v>
      </c>
      <c r="C19" s="86"/>
      <c r="D19" s="86"/>
      <c r="E19" s="87"/>
      <c r="F19" s="8">
        <v>30</v>
      </c>
      <c r="G19" s="50"/>
      <c r="H19" s="44">
        <v>30</v>
      </c>
      <c r="I19" s="60"/>
      <c r="J19" s="61"/>
      <c r="K19" s="61">
        <v>26.33</v>
      </c>
      <c r="L19" s="61"/>
      <c r="M19" s="63"/>
      <c r="N19" s="55"/>
      <c r="O19" s="61"/>
      <c r="P19" s="61"/>
      <c r="Q19" s="61"/>
      <c r="R19" s="61"/>
      <c r="S19" s="61"/>
      <c r="T19" s="59"/>
      <c r="U19" s="44">
        <f t="shared" si="0"/>
        <v>3.6700000000000017</v>
      </c>
      <c r="V19" s="9"/>
    </row>
    <row r="20" spans="1:22" s="17" customFormat="1" ht="15.95" customHeight="1" x14ac:dyDescent="0.2">
      <c r="A20" s="11">
        <v>4305</v>
      </c>
      <c r="B20" s="86" t="s">
        <v>34</v>
      </c>
      <c r="C20" s="86"/>
      <c r="D20" s="86"/>
      <c r="E20" s="87"/>
      <c r="F20" s="8">
        <v>0</v>
      </c>
      <c r="G20" s="50"/>
      <c r="H20" s="44">
        <v>0</v>
      </c>
      <c r="I20" s="60"/>
      <c r="J20" s="55"/>
      <c r="K20" s="55"/>
      <c r="L20" s="55"/>
      <c r="M20" s="55"/>
      <c r="N20" s="55"/>
      <c r="O20" s="55"/>
      <c r="P20" s="55"/>
      <c r="Q20" s="55"/>
      <c r="R20" s="61"/>
      <c r="S20" s="55"/>
      <c r="T20" s="56"/>
      <c r="U20" s="44">
        <f t="shared" si="0"/>
        <v>0</v>
      </c>
      <c r="V20" s="9" t="s">
        <v>35</v>
      </c>
    </row>
    <row r="21" spans="1:22" s="17" customFormat="1" ht="15.95" customHeight="1" x14ac:dyDescent="0.2">
      <c r="A21" s="11" t="s">
        <v>36</v>
      </c>
      <c r="B21" s="86" t="s">
        <v>37</v>
      </c>
      <c r="C21" s="86"/>
      <c r="D21" s="86"/>
      <c r="E21" s="87"/>
      <c r="F21" s="8">
        <v>100</v>
      </c>
      <c r="G21" s="50"/>
      <c r="H21" s="44">
        <v>100</v>
      </c>
      <c r="I21" s="60"/>
      <c r="J21" s="55"/>
      <c r="K21" s="55"/>
      <c r="L21" s="55"/>
      <c r="M21" s="55"/>
      <c r="N21" s="55"/>
      <c r="O21" s="55"/>
      <c r="P21" s="55"/>
      <c r="Q21" s="55"/>
      <c r="R21" s="61"/>
      <c r="S21" s="55"/>
      <c r="T21" s="56"/>
      <c r="U21" s="44">
        <f t="shared" si="0"/>
        <v>100</v>
      </c>
      <c r="V21" s="9"/>
    </row>
    <row r="22" spans="1:22" ht="15.95" customHeight="1" x14ac:dyDescent="0.2">
      <c r="A22" s="11" t="s">
        <v>38</v>
      </c>
      <c r="B22" s="102" t="s">
        <v>39</v>
      </c>
      <c r="C22" s="103"/>
      <c r="D22" s="103"/>
      <c r="E22" s="104"/>
      <c r="F22" s="8">
        <v>200</v>
      </c>
      <c r="G22" s="50"/>
      <c r="H22" s="44">
        <v>200</v>
      </c>
      <c r="I22" s="60"/>
      <c r="J22" s="55"/>
      <c r="K22" s="55"/>
      <c r="L22" s="55"/>
      <c r="M22" s="55"/>
      <c r="N22" s="55"/>
      <c r="O22" s="55"/>
      <c r="P22" s="55"/>
      <c r="Q22" s="55"/>
      <c r="R22" s="61"/>
      <c r="S22" s="55"/>
      <c r="T22" s="56"/>
      <c r="U22" s="44">
        <f t="shared" si="0"/>
        <v>200</v>
      </c>
      <c r="V22" s="9" t="s">
        <v>48</v>
      </c>
    </row>
    <row r="23" spans="1:22" ht="15.95" customHeight="1" x14ac:dyDescent="0.25">
      <c r="A23" s="94" t="s">
        <v>40</v>
      </c>
      <c r="B23" s="105"/>
      <c r="C23" s="105"/>
      <c r="D23" s="105"/>
      <c r="E23" s="106"/>
      <c r="F23" s="10">
        <f>SUM(F10:F22)</f>
        <v>45750</v>
      </c>
      <c r="G23" s="48"/>
      <c r="H23" s="49">
        <f t="shared" ref="H23:U23" si="1">SUM(H10:H22)</f>
        <v>49263</v>
      </c>
      <c r="I23" s="54">
        <f t="shared" si="1"/>
        <v>2807.81</v>
      </c>
      <c r="J23" s="61">
        <f t="shared" si="1"/>
        <v>0</v>
      </c>
      <c r="K23" s="61">
        <f t="shared" si="1"/>
        <v>3819.44</v>
      </c>
      <c r="L23" s="58">
        <f t="shared" si="1"/>
        <v>0</v>
      </c>
      <c r="M23" s="58">
        <f t="shared" si="1"/>
        <v>0</v>
      </c>
      <c r="N23" s="61">
        <f t="shared" si="1"/>
        <v>0</v>
      </c>
      <c r="O23" s="61">
        <f t="shared" si="1"/>
        <v>0</v>
      </c>
      <c r="P23" s="61">
        <f t="shared" si="1"/>
        <v>0</v>
      </c>
      <c r="Q23" s="58">
        <f t="shared" si="1"/>
        <v>0</v>
      </c>
      <c r="R23" s="61">
        <f t="shared" si="1"/>
        <v>0</v>
      </c>
      <c r="S23" s="58">
        <f t="shared" si="1"/>
        <v>0</v>
      </c>
      <c r="T23" s="64">
        <f t="shared" si="1"/>
        <v>0</v>
      </c>
      <c r="U23" s="49">
        <f t="shared" si="1"/>
        <v>42635.75</v>
      </c>
      <c r="V23" s="22"/>
    </row>
    <row r="24" spans="1:22" ht="15.95" customHeight="1" x14ac:dyDescent="0.25">
      <c r="A24" s="94" t="s">
        <v>41</v>
      </c>
      <c r="B24" s="86"/>
      <c r="C24" s="86"/>
      <c r="D24" s="86"/>
      <c r="E24" s="87"/>
      <c r="F24" s="8"/>
      <c r="G24" s="50"/>
      <c r="H24" s="44"/>
      <c r="I24" s="45"/>
      <c r="J24" s="46"/>
      <c r="K24" s="47"/>
      <c r="L24" s="46"/>
      <c r="M24" s="47"/>
      <c r="N24" s="47"/>
      <c r="O24" s="47"/>
      <c r="P24" s="47"/>
      <c r="Q24" s="47"/>
      <c r="R24" s="47"/>
      <c r="S24" s="47"/>
      <c r="T24" s="51"/>
      <c r="U24" s="52"/>
      <c r="V24" s="9"/>
    </row>
    <row r="25" spans="1:22" ht="15.95" customHeight="1" x14ac:dyDescent="0.2">
      <c r="A25" s="23">
        <v>7700</v>
      </c>
      <c r="B25" s="86" t="s">
        <v>42</v>
      </c>
      <c r="C25" s="86"/>
      <c r="D25" s="86"/>
      <c r="E25" s="87"/>
      <c r="F25" s="8">
        <v>1000</v>
      </c>
      <c r="G25" s="50"/>
      <c r="H25" s="44">
        <v>1000</v>
      </c>
      <c r="I25" s="65"/>
      <c r="J25" s="66"/>
      <c r="K25" s="47"/>
      <c r="L25" s="46"/>
      <c r="M25" s="47"/>
      <c r="N25" s="47"/>
      <c r="O25" s="47"/>
      <c r="P25" s="47"/>
      <c r="Q25" s="47"/>
      <c r="R25" s="47"/>
      <c r="S25" s="47"/>
      <c r="T25" s="51"/>
      <c r="U25" s="44">
        <f>H25-SUM(I25:K25)</f>
        <v>1000</v>
      </c>
      <c r="V25" s="9"/>
    </row>
    <row r="26" spans="1:22" ht="15.95" customHeight="1" x14ac:dyDescent="0.2">
      <c r="A26" s="11">
        <v>7802</v>
      </c>
      <c r="B26" s="102" t="s">
        <v>43</v>
      </c>
      <c r="C26" s="103"/>
      <c r="D26" s="103"/>
      <c r="E26" s="104"/>
      <c r="F26" s="8">
        <v>0</v>
      </c>
      <c r="G26" s="50"/>
      <c r="H26" s="44">
        <v>0</v>
      </c>
      <c r="I26" s="65"/>
      <c r="J26" s="66"/>
      <c r="K26" s="47"/>
      <c r="L26" s="46"/>
      <c r="M26" s="47"/>
      <c r="N26" s="47"/>
      <c r="O26" s="47"/>
      <c r="P26" s="47"/>
      <c r="Q26" s="47"/>
      <c r="R26" s="47"/>
      <c r="S26" s="47"/>
      <c r="T26" s="51"/>
      <c r="U26" s="44">
        <f>H26-SUM(I26:K26)</f>
        <v>0</v>
      </c>
      <c r="V26" s="9" t="s">
        <v>49</v>
      </c>
    </row>
    <row r="27" spans="1:22" ht="15.95" customHeight="1" x14ac:dyDescent="0.2">
      <c r="A27" s="11">
        <v>7803</v>
      </c>
      <c r="B27" s="102" t="s">
        <v>44</v>
      </c>
      <c r="C27" s="103"/>
      <c r="D27" s="103"/>
      <c r="E27" s="104"/>
      <c r="F27" s="8">
        <v>0</v>
      </c>
      <c r="G27" s="50"/>
      <c r="H27" s="44">
        <v>0</v>
      </c>
      <c r="I27" s="45"/>
      <c r="J27" s="66"/>
      <c r="K27" s="47"/>
      <c r="L27" s="46"/>
      <c r="M27" s="47"/>
      <c r="N27" s="47"/>
      <c r="O27" s="47"/>
      <c r="P27" s="47"/>
      <c r="Q27" s="47"/>
      <c r="R27" s="47"/>
      <c r="S27" s="47"/>
      <c r="T27" s="51"/>
      <c r="U27" s="44">
        <f>H27-SUM(I27:K27)</f>
        <v>0</v>
      </c>
      <c r="V27" s="9" t="s">
        <v>45</v>
      </c>
    </row>
    <row r="28" spans="1:22" ht="15.95" customHeight="1" x14ac:dyDescent="0.25">
      <c r="A28" s="94" t="s">
        <v>46</v>
      </c>
      <c r="B28" s="105"/>
      <c r="C28" s="105"/>
      <c r="D28" s="86"/>
      <c r="E28" s="87"/>
      <c r="F28" s="10">
        <f>SUM(F25:F27)</f>
        <v>1000</v>
      </c>
      <c r="G28" s="48"/>
      <c r="H28" s="49">
        <f>SUM(H25:H27)</f>
        <v>1000</v>
      </c>
      <c r="I28" s="45"/>
      <c r="J28" s="66"/>
      <c r="K28" s="47"/>
      <c r="L28" s="46"/>
      <c r="M28" s="47"/>
      <c r="N28" s="47"/>
      <c r="O28" s="47"/>
      <c r="P28" s="47"/>
      <c r="Q28" s="47"/>
      <c r="R28" s="47"/>
      <c r="S28" s="47"/>
      <c r="T28" s="51"/>
      <c r="U28" s="52"/>
      <c r="V28" s="22"/>
    </row>
    <row r="29" spans="1:22" s="26" customFormat="1" ht="15.95" customHeight="1" thickBot="1" x14ac:dyDescent="0.3">
      <c r="A29" s="99" t="s">
        <v>47</v>
      </c>
      <c r="B29" s="100"/>
      <c r="C29" s="100"/>
      <c r="D29" s="100"/>
      <c r="E29" s="101"/>
      <c r="F29" s="24">
        <f>+F28+F23</f>
        <v>46750</v>
      </c>
      <c r="G29" s="32"/>
      <c r="H29" s="67">
        <f>+H28+H23</f>
        <v>50263</v>
      </c>
      <c r="I29" s="68">
        <f t="shared" ref="I29:T29" si="2">+I28+I23</f>
        <v>2807.81</v>
      </c>
      <c r="J29" s="68">
        <f t="shared" si="2"/>
        <v>0</v>
      </c>
      <c r="K29" s="68">
        <f t="shared" si="2"/>
        <v>3819.44</v>
      </c>
      <c r="L29" s="68">
        <f t="shared" si="2"/>
        <v>0</v>
      </c>
      <c r="M29" s="68">
        <f t="shared" si="2"/>
        <v>0</v>
      </c>
      <c r="N29" s="68">
        <f t="shared" si="2"/>
        <v>0</v>
      </c>
      <c r="O29" s="68">
        <f t="shared" si="2"/>
        <v>0</v>
      </c>
      <c r="P29" s="68">
        <f t="shared" si="2"/>
        <v>0</v>
      </c>
      <c r="Q29" s="68">
        <f t="shared" si="2"/>
        <v>0</v>
      </c>
      <c r="R29" s="68">
        <f>+R28+R23</f>
        <v>0</v>
      </c>
      <c r="S29" s="68">
        <f t="shared" si="2"/>
        <v>0</v>
      </c>
      <c r="T29" s="68">
        <f t="shared" si="2"/>
        <v>0</v>
      </c>
      <c r="U29" s="69">
        <f>+H29-SUM(I29:T29)</f>
        <v>43635.75</v>
      </c>
      <c r="V29" s="25"/>
    </row>
    <row r="30" spans="1:22" ht="13.5" thickTop="1" x14ac:dyDescent="0.2">
      <c r="F30" s="27"/>
    </row>
    <row r="31" spans="1:22" ht="14.25" x14ac:dyDescent="0.2">
      <c r="A31" s="26"/>
      <c r="B31" s="26"/>
      <c r="C31" s="26"/>
      <c r="D31" s="70" t="s">
        <v>64</v>
      </c>
      <c r="E31" s="71">
        <v>4100</v>
      </c>
      <c r="F31" s="72">
        <v>45108</v>
      </c>
      <c r="G31" s="73">
        <v>2807.81</v>
      </c>
      <c r="H31" s="74" t="s">
        <v>65</v>
      </c>
      <c r="I31" s="28"/>
      <c r="J31" s="75"/>
      <c r="L31" s="76"/>
      <c r="N31" s="76"/>
      <c r="O31" s="76"/>
      <c r="P31" s="76"/>
      <c r="Q31" s="76"/>
      <c r="R31" s="76"/>
      <c r="S31" s="76"/>
      <c r="T31" s="76"/>
      <c r="U31" s="77" t="s">
        <v>66</v>
      </c>
      <c r="V31" s="71" t="s">
        <v>82</v>
      </c>
    </row>
    <row r="32" spans="1:22" ht="14.25" x14ac:dyDescent="0.2">
      <c r="A32" s="26"/>
      <c r="B32" s="26"/>
      <c r="C32" s="26"/>
      <c r="D32" s="70" t="s">
        <v>64</v>
      </c>
      <c r="E32" s="71">
        <v>4567</v>
      </c>
      <c r="F32" s="72">
        <v>45170</v>
      </c>
      <c r="G32" s="73">
        <v>3793.11</v>
      </c>
      <c r="H32" s="71" t="s">
        <v>80</v>
      </c>
      <c r="I32" s="29"/>
      <c r="J32" s="75"/>
      <c r="L32" s="78"/>
      <c r="M32" s="71"/>
      <c r="N32" s="78"/>
      <c r="O32" s="78"/>
      <c r="P32" s="78"/>
      <c r="Q32" s="78"/>
      <c r="R32" s="78"/>
      <c r="S32" s="78"/>
      <c r="T32" s="78"/>
      <c r="U32" s="78"/>
      <c r="V32" s="71" t="s">
        <v>85</v>
      </c>
    </row>
    <row r="33" spans="1:23" ht="14.25" x14ac:dyDescent="0.2">
      <c r="D33" s="70" t="s">
        <v>64</v>
      </c>
      <c r="E33" s="71">
        <v>4304</v>
      </c>
      <c r="F33" s="72">
        <v>45170</v>
      </c>
      <c r="G33" s="80">
        <v>26.33</v>
      </c>
      <c r="H33" s="71" t="s">
        <v>68</v>
      </c>
      <c r="I33" s="29"/>
      <c r="J33" s="75"/>
      <c r="L33" s="76"/>
      <c r="N33" s="76"/>
      <c r="O33" s="76"/>
      <c r="P33" s="76"/>
      <c r="Q33" s="76"/>
      <c r="R33" s="76"/>
      <c r="S33" s="76"/>
      <c r="T33" s="76"/>
      <c r="U33" s="76"/>
    </row>
    <row r="34" spans="1:23" ht="14.25" x14ac:dyDescent="0.2">
      <c r="D34" s="70" t="s">
        <v>69</v>
      </c>
      <c r="E34" s="71">
        <v>4300</v>
      </c>
      <c r="F34" s="72">
        <v>45282</v>
      </c>
      <c r="G34" s="80"/>
      <c r="H34" s="71" t="s">
        <v>71</v>
      </c>
      <c r="I34" s="29"/>
      <c r="J34" s="75"/>
      <c r="L34" s="76"/>
      <c r="N34" s="79"/>
      <c r="O34" s="76"/>
      <c r="P34" s="79"/>
      <c r="Q34" s="79"/>
      <c r="R34" s="79"/>
      <c r="S34" s="79"/>
      <c r="T34" s="79"/>
      <c r="U34" s="79"/>
      <c r="V34" s="71" t="s">
        <v>67</v>
      </c>
      <c r="W34" s="26"/>
    </row>
    <row r="35" spans="1:23" ht="14.45" customHeight="1" x14ac:dyDescent="0.2">
      <c r="D35" s="70" t="s">
        <v>69</v>
      </c>
      <c r="E35" s="71">
        <v>4220</v>
      </c>
      <c r="F35" s="72">
        <v>45282</v>
      </c>
      <c r="G35" s="80"/>
      <c r="H35" s="71" t="s">
        <v>72</v>
      </c>
      <c r="I35" s="29"/>
      <c r="J35" s="75"/>
      <c r="L35" s="76"/>
      <c r="M35" s="81"/>
      <c r="N35" s="79"/>
      <c r="O35" s="79"/>
      <c r="P35" s="79"/>
      <c r="Q35" s="79"/>
      <c r="R35" s="79"/>
      <c r="S35" s="79"/>
      <c r="T35" s="79"/>
      <c r="U35" s="79"/>
    </row>
    <row r="36" spans="1:23" ht="14.25" hidden="1" x14ac:dyDescent="0.2">
      <c r="D36" s="70" t="s">
        <v>73</v>
      </c>
      <c r="E36" s="71">
        <v>4591</v>
      </c>
      <c r="F36" s="72">
        <v>44949</v>
      </c>
      <c r="G36" s="80"/>
      <c r="H36" s="71" t="s">
        <v>74</v>
      </c>
      <c r="I36" s="29"/>
      <c r="J36" s="75"/>
      <c r="L36" s="82"/>
      <c r="N36" s="76"/>
      <c r="O36" s="76"/>
      <c r="P36" s="79" t="s">
        <v>70</v>
      </c>
      <c r="Q36" s="76"/>
      <c r="R36" s="76"/>
      <c r="S36" s="76"/>
      <c r="T36" s="76"/>
      <c r="U36" s="76"/>
    </row>
    <row r="37" spans="1:23" s="26" customFormat="1" ht="14.25" x14ac:dyDescent="0.2">
      <c r="A37" s="3"/>
      <c r="B37" s="3"/>
      <c r="C37" s="3"/>
      <c r="D37" s="70" t="s">
        <v>73</v>
      </c>
      <c r="E37" s="71">
        <v>4300</v>
      </c>
      <c r="F37" s="72">
        <v>44958</v>
      </c>
      <c r="G37" s="80"/>
      <c r="H37" s="71" t="s">
        <v>75</v>
      </c>
      <c r="I37" s="29"/>
      <c r="J37" s="75"/>
      <c r="K37" s="3"/>
      <c r="L37" s="82"/>
      <c r="M37" s="3"/>
      <c r="N37" s="76"/>
      <c r="O37" s="76"/>
      <c r="P37" s="76"/>
      <c r="Q37" s="76"/>
      <c r="R37" s="76"/>
      <c r="S37" s="76"/>
      <c r="T37" s="76"/>
      <c r="U37" s="76"/>
      <c r="V37" s="3"/>
      <c r="W37" s="3"/>
    </row>
    <row r="38" spans="1:23" ht="14.25" x14ac:dyDescent="0.2">
      <c r="D38" s="70" t="s">
        <v>76</v>
      </c>
      <c r="E38" s="71">
        <v>4564</v>
      </c>
      <c r="F38" s="72">
        <v>45017</v>
      </c>
      <c r="G38" s="80"/>
      <c r="H38" s="71" t="s">
        <v>77</v>
      </c>
      <c r="I38" s="29"/>
      <c r="J38" s="75"/>
      <c r="L38" s="82"/>
      <c r="N38" s="76"/>
      <c r="O38" s="76"/>
      <c r="P38" s="76"/>
      <c r="Q38" s="76"/>
      <c r="R38" s="76"/>
      <c r="S38" s="76"/>
      <c r="T38" s="76"/>
      <c r="U38" s="76"/>
    </row>
    <row r="39" spans="1:23" ht="14.25" x14ac:dyDescent="0.2">
      <c r="D39" s="70" t="s">
        <v>76</v>
      </c>
      <c r="E39" s="71">
        <v>4420</v>
      </c>
      <c r="F39" s="72">
        <v>45017</v>
      </c>
      <c r="G39" s="80"/>
      <c r="H39" s="71" t="s">
        <v>78</v>
      </c>
      <c r="I39" s="28"/>
      <c r="J39" s="75"/>
      <c r="L39" s="82"/>
      <c r="N39" s="76"/>
      <c r="O39" s="76"/>
      <c r="P39" s="76"/>
      <c r="Q39" s="76"/>
      <c r="R39" s="76"/>
      <c r="S39" s="76"/>
      <c r="T39" s="76"/>
      <c r="U39" s="76"/>
      <c r="V39" s="83"/>
      <c r="W39" s="71"/>
    </row>
    <row r="40" spans="1:23" ht="14.25" x14ac:dyDescent="0.2">
      <c r="D40" s="70" t="s">
        <v>76</v>
      </c>
      <c r="E40" s="71">
        <v>4188</v>
      </c>
      <c r="F40" s="72">
        <v>45017</v>
      </c>
      <c r="G40" s="80"/>
      <c r="H40" s="71" t="s">
        <v>79</v>
      </c>
      <c r="I40" s="28"/>
      <c r="J40" s="75"/>
      <c r="L40" s="82"/>
      <c r="N40" s="76"/>
      <c r="O40" s="76"/>
      <c r="P40" s="76"/>
      <c r="Q40" s="76"/>
      <c r="R40" s="76"/>
      <c r="S40" s="76"/>
      <c r="T40" s="76"/>
      <c r="U40" s="76"/>
      <c r="V40" s="83"/>
      <c r="W40" s="71"/>
    </row>
    <row r="41" spans="1:23" ht="14.25" x14ac:dyDescent="0.2">
      <c r="F41" s="3"/>
      <c r="G41" s="84">
        <f>SUM(G31:G40)</f>
        <v>6627.25</v>
      </c>
      <c r="H41" s="28"/>
      <c r="I41" s="28"/>
      <c r="J41" s="75"/>
      <c r="L41" s="76"/>
      <c r="M41" s="26"/>
      <c r="N41" s="82"/>
      <c r="O41" s="82"/>
      <c r="P41" s="82"/>
      <c r="Q41" s="82"/>
      <c r="R41" s="82"/>
      <c r="S41" s="82"/>
      <c r="T41" s="82"/>
      <c r="U41" s="82"/>
      <c r="V41" s="83"/>
      <c r="W41" s="71"/>
    </row>
    <row r="42" spans="1:23" x14ac:dyDescent="0.2">
      <c r="F42" s="3"/>
      <c r="G42" s="28"/>
      <c r="H42" s="28"/>
      <c r="I42" s="28"/>
      <c r="J42" s="75"/>
      <c r="L42" s="76"/>
      <c r="N42" s="76"/>
      <c r="O42" s="76"/>
      <c r="P42" s="76"/>
      <c r="Q42" s="76"/>
      <c r="R42" s="76"/>
      <c r="S42" s="76"/>
      <c r="T42" s="76"/>
      <c r="U42" s="76"/>
    </row>
    <row r="43" spans="1:23" x14ac:dyDescent="0.2">
      <c r="J43" s="75"/>
      <c r="L43" s="76"/>
      <c r="N43" s="76"/>
      <c r="O43" s="76"/>
      <c r="P43" s="76"/>
      <c r="Q43" s="76"/>
      <c r="R43" s="76"/>
      <c r="S43" s="76"/>
      <c r="T43" s="76"/>
      <c r="U43" s="76"/>
    </row>
    <row r="44" spans="1:23" x14ac:dyDescent="0.2">
      <c r="J44" s="75"/>
      <c r="L44" s="76"/>
      <c r="N44" s="76"/>
      <c r="O44" s="76"/>
      <c r="P44" s="76"/>
      <c r="Q44" s="76"/>
      <c r="R44" s="76"/>
      <c r="S44" s="76"/>
      <c r="T44" s="76"/>
      <c r="U44" s="76"/>
    </row>
    <row r="45" spans="1:23" x14ac:dyDescent="0.2">
      <c r="N45" s="76"/>
      <c r="O45" s="76"/>
      <c r="P45" s="76"/>
      <c r="Q45" s="76"/>
      <c r="R45" s="76"/>
      <c r="S45" s="76"/>
      <c r="T45" s="76"/>
      <c r="U45" s="76"/>
    </row>
  </sheetData>
  <mergeCells count="24">
    <mergeCell ref="A29:E29"/>
    <mergeCell ref="B15:E15"/>
    <mergeCell ref="B19:E19"/>
    <mergeCell ref="B20:E20"/>
    <mergeCell ref="B21:E21"/>
    <mergeCell ref="B22:E22"/>
    <mergeCell ref="A23:E23"/>
    <mergeCell ref="A24:E24"/>
    <mergeCell ref="B25:E25"/>
    <mergeCell ref="B26:E26"/>
    <mergeCell ref="B27:E27"/>
    <mergeCell ref="A28:E28"/>
    <mergeCell ref="B14:E14"/>
    <mergeCell ref="A3:E3"/>
    <mergeCell ref="B4:E4"/>
    <mergeCell ref="B5:E5"/>
    <mergeCell ref="B6:E6"/>
    <mergeCell ref="A7:E7"/>
    <mergeCell ref="A8:E8"/>
    <mergeCell ref="A9:E9"/>
    <mergeCell ref="B10:E10"/>
    <mergeCell ref="B11:E11"/>
    <mergeCell ref="B12:E12"/>
    <mergeCell ref="B13:E13"/>
  </mergeCells>
  <pageMargins left="0.7" right="0.7" top="0.75" bottom="0.75" header="0.3" footer="0.3"/>
  <pageSetup scale="84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2023-24 SRCSD Balance Sheet</vt:lpstr>
      <vt:lpstr>'2023-24 SRCSD Balance 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hodgeleea</dc:creator>
  <cp:lastModifiedBy>Lee Hodge</cp:lastModifiedBy>
  <cp:lastPrinted>2022-06-10T23:51:07Z</cp:lastPrinted>
  <dcterms:created xsi:type="dcterms:W3CDTF">2021-05-15T18:46:33Z</dcterms:created>
  <dcterms:modified xsi:type="dcterms:W3CDTF">2023-10-08T20:28:32Z</dcterms:modified>
</cp:coreProperties>
</file>